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910" yWindow="90" windowWidth="10305" windowHeight="9375" firstSheet="3" activeTab="3"/>
  </bookViews>
  <sheets>
    <sheet name="Лист4" sheetId="4" state="hidden" r:id="rId1"/>
    <sheet name="Лист5" sheetId="5" state="hidden" r:id="rId2"/>
    <sheet name="таблица новая" sheetId="6" r:id="rId3"/>
    <sheet name="отчет об исполнении" sheetId="7" r:id="rId4"/>
    <sheet name="отч об источ.финан.-вода" sheetId="8" r:id="rId5"/>
    <sheet name="отч об источ.финан.-канал." sheetId="11" r:id="rId6"/>
    <sheet name="отчет о вводах" sheetId="9" r:id="rId7"/>
    <sheet name="раскладка по подрядчикам" sheetId="10" r:id="rId8"/>
  </sheets>
  <definedNames>
    <definedName name="_xlnm.Print_Titles" localSheetId="6">'отчет о вводах'!$6:$9</definedName>
    <definedName name="_xlnm.Print_Titles" localSheetId="3">'отчет об исполнении'!$8:$11</definedName>
    <definedName name="_xlnm.Print_Titles" localSheetId="7">'раскладка по подрядчикам'!$8:$11</definedName>
    <definedName name="_xlnm.Print_Titles" localSheetId="2">'таблица новая'!$2:$5</definedName>
    <definedName name="_xlnm.Print_Area" localSheetId="4">'отч об источ.финан.-вода'!$A$1:$M$45</definedName>
    <definedName name="_xlnm.Print_Area" localSheetId="5">'отч об источ.финан.-канал.'!$A$1:$M$45</definedName>
    <definedName name="_xlnm.Print_Area" localSheetId="6">'отчет о вводах'!$A$1:$U$153</definedName>
    <definedName name="_xlnm.Print_Area" localSheetId="3">'отчет об исполнении'!$A$1:$AI$179</definedName>
    <definedName name="_xlnm.Print_Area" localSheetId="7">'раскладка по подрядчикам'!$A$1:$AI$155</definedName>
  </definedNames>
  <calcPr calcId="145621"/>
</workbook>
</file>

<file path=xl/calcChain.xml><?xml version="1.0" encoding="utf-8"?>
<calcChain xmlns="http://schemas.openxmlformats.org/spreadsheetml/2006/main">
  <c r="G18" i="11" l="1"/>
  <c r="H15" i="11"/>
  <c r="G15" i="11" s="1"/>
  <c r="G18" i="8"/>
  <c r="H15" i="8"/>
  <c r="G15" i="8" s="1"/>
  <c r="U123" i="7"/>
  <c r="AE142" i="7"/>
  <c r="AE143" i="7"/>
  <c r="AE144" i="7"/>
  <c r="AE75" i="7"/>
  <c r="AE87" i="7"/>
  <c r="AE85" i="7"/>
  <c r="AD75" i="7"/>
  <c r="P73" i="7"/>
  <c r="P56" i="7"/>
  <c r="X168" i="7"/>
  <c r="Q169" i="7"/>
  <c r="Q168" i="7" s="1"/>
  <c r="Q167" i="7" s="1"/>
  <c r="Q166" i="7" s="1"/>
  <c r="R169" i="7"/>
  <c r="R168" i="7" s="1"/>
  <c r="R167" i="7" s="1"/>
  <c r="R166" i="7" s="1"/>
  <c r="S169" i="7"/>
  <c r="S168" i="7" s="1"/>
  <c r="S167" i="7" s="1"/>
  <c r="S166" i="7" s="1"/>
  <c r="T169" i="7"/>
  <c r="T168" i="7" s="1"/>
  <c r="T167" i="7" s="1"/>
  <c r="T166" i="7" s="1"/>
  <c r="U169" i="7"/>
  <c r="U168" i="7" s="1"/>
  <c r="U167" i="7" s="1"/>
  <c r="U166" i="7" s="1"/>
  <c r="V169" i="7"/>
  <c r="V168" i="7" s="1"/>
  <c r="V167" i="7" s="1"/>
  <c r="V166" i="7" s="1"/>
  <c r="W169" i="7"/>
  <c r="W168" i="7" s="1"/>
  <c r="W167" i="7" s="1"/>
  <c r="W166" i="7" s="1"/>
  <c r="X169" i="7"/>
  <c r="Y169" i="7"/>
  <c r="Y168" i="7" s="1"/>
  <c r="Y167" i="7" s="1"/>
  <c r="Y166" i="7" s="1"/>
  <c r="Z169" i="7"/>
  <c r="Z168" i="7" s="1"/>
  <c r="Z167" i="7" s="1"/>
  <c r="Z166" i="7" s="1"/>
  <c r="AA169" i="7"/>
  <c r="AA168" i="7" s="1"/>
  <c r="AA167" i="7" s="1"/>
  <c r="AA166" i="7" s="1"/>
  <c r="AB169" i="7"/>
  <c r="AB168" i="7" s="1"/>
  <c r="AB167" i="7" s="1"/>
  <c r="AB166" i="7" s="1"/>
  <c r="AC169" i="7"/>
  <c r="AC168" i="7" s="1"/>
  <c r="AC167" i="7" s="1"/>
  <c r="AC166" i="7" s="1"/>
  <c r="X167" i="7"/>
  <c r="X166" i="7"/>
  <c r="AD144" i="7"/>
  <c r="AD143" i="7"/>
  <c r="AD142" i="7"/>
  <c r="AD141" i="7" s="1"/>
  <c r="AD139" i="7"/>
  <c r="AE139" i="7" s="1"/>
  <c r="AD140" i="7"/>
  <c r="AE140" i="7" s="1"/>
  <c r="AD138" i="7"/>
  <c r="AE138" i="7" s="1"/>
  <c r="AD86" i="7"/>
  <c r="AE86" i="7" s="1"/>
  <c r="AD84" i="7"/>
  <c r="AE84" i="7" s="1"/>
  <c r="AD72" i="7"/>
  <c r="AB65" i="7"/>
  <c r="AB64" i="7" s="1"/>
  <c r="AB63" i="7" s="1"/>
  <c r="AB62" i="7" s="1"/>
  <c r="AC65" i="7"/>
  <c r="AC64" i="7" s="1"/>
  <c r="AC63" i="7" s="1"/>
  <c r="AC62" i="7" s="1"/>
  <c r="AD53" i="7"/>
  <c r="AD54" i="7"/>
  <c r="AD52" i="7"/>
  <c r="AD51" i="7" s="1"/>
  <c r="AD45" i="7" s="1"/>
  <c r="U29" i="7"/>
  <c r="AD167" i="7" l="1"/>
  <c r="AE167" i="7" s="1"/>
  <c r="AD168" i="7"/>
  <c r="AE168" i="7" s="1"/>
  <c r="AD169" i="7"/>
  <c r="AE169" i="7" s="1"/>
  <c r="AE141" i="7"/>
  <c r="T134" i="7"/>
  <c r="AE166" i="7" l="1"/>
  <c r="AE153" i="7" s="1"/>
  <c r="AE148" i="7" s="1"/>
  <c r="T30" i="7"/>
  <c r="T29" i="7" s="1"/>
  <c r="Q58" i="7"/>
  <c r="P55" i="7"/>
  <c r="T58" i="7"/>
  <c r="P58" i="7" s="1"/>
  <c r="AD58" i="7" s="1"/>
  <c r="T123" i="7"/>
  <c r="Z134" i="7"/>
  <c r="Z30" i="7"/>
  <c r="AA123" i="7" l="1"/>
  <c r="Z129" i="7" l="1"/>
  <c r="P123" i="7" l="1"/>
  <c r="P28" i="7"/>
  <c r="S56" i="7"/>
  <c r="T56" i="7"/>
  <c r="U56" i="7"/>
  <c r="V56" i="7"/>
  <c r="W56" i="7"/>
  <c r="X56" i="7"/>
  <c r="Y56" i="7"/>
  <c r="R59" i="7"/>
  <c r="R56" i="7" s="1"/>
  <c r="S30" i="7"/>
  <c r="R30" i="7" s="1"/>
  <c r="Q59" i="7"/>
  <c r="P59" i="7" l="1"/>
  <c r="AD59" i="7" s="1"/>
  <c r="S29" i="7"/>
  <c r="D18" i="8"/>
  <c r="D15" i="8"/>
  <c r="S156" i="7"/>
  <c r="D32" i="11"/>
  <c r="D31" i="11"/>
  <c r="D30" i="11"/>
  <c r="D29" i="11"/>
  <c r="D28" i="11"/>
  <c r="D27" i="11"/>
  <c r="D26" i="11"/>
  <c r="L25" i="11"/>
  <c r="K25" i="11"/>
  <c r="J25" i="11"/>
  <c r="I25" i="11"/>
  <c r="H25" i="11"/>
  <c r="G25" i="11"/>
  <c r="F25" i="11"/>
  <c r="E25" i="11"/>
  <c r="D25" i="11"/>
  <c r="C25" i="11"/>
  <c r="D24" i="11"/>
  <c r="D23" i="11"/>
  <c r="D22" i="11"/>
  <c r="D21" i="11"/>
  <c r="D20" i="11"/>
  <c r="D19" i="11"/>
  <c r="K18" i="11"/>
  <c r="K17" i="11" s="1"/>
  <c r="D18" i="11"/>
  <c r="D17" i="11" s="1"/>
  <c r="L17" i="11"/>
  <c r="J17" i="11"/>
  <c r="I17" i="11"/>
  <c r="H17" i="11"/>
  <c r="G17" i="11"/>
  <c r="F17" i="11"/>
  <c r="E17" i="11"/>
  <c r="C17" i="11"/>
  <c r="D16" i="11"/>
  <c r="K10" i="11"/>
  <c r="I15" i="11"/>
  <c r="G10" i="11"/>
  <c r="D15" i="11"/>
  <c r="D14" i="11"/>
  <c r="C14" i="11"/>
  <c r="D13" i="11"/>
  <c r="C13" i="11"/>
  <c r="D12" i="11"/>
  <c r="C12" i="11"/>
  <c r="D11" i="11"/>
  <c r="C11" i="11"/>
  <c r="L10" i="11"/>
  <c r="L9" i="11" s="1"/>
  <c r="J10" i="11"/>
  <c r="I10" i="11"/>
  <c r="I9" i="11" s="1"/>
  <c r="H10" i="11"/>
  <c r="F10" i="11"/>
  <c r="F9" i="11" s="1"/>
  <c r="E10" i="11"/>
  <c r="C10" i="11"/>
  <c r="C9" i="11" s="1"/>
  <c r="E9" i="11"/>
  <c r="P38" i="7"/>
  <c r="O50" i="7"/>
  <c r="O48" i="7"/>
  <c r="P48" i="7" s="1"/>
  <c r="AD48" i="7" s="1"/>
  <c r="AE48" i="7" s="1"/>
  <c r="O122" i="7"/>
  <c r="P89" i="7"/>
  <c r="AD89" i="7" s="1"/>
  <c r="P65" i="7"/>
  <c r="P63" i="7"/>
  <c r="Z31" i="7"/>
  <c r="Q30" i="7"/>
  <c r="Q31" i="7"/>
  <c r="Q32" i="7"/>
  <c r="Q33" i="7"/>
  <c r="O36" i="7"/>
  <c r="Z60" i="7"/>
  <c r="P50" i="7"/>
  <c r="AD50" i="7" s="1"/>
  <c r="AE50" i="7" s="1"/>
  <c r="O61" i="7"/>
  <c r="O34" i="7"/>
  <c r="O35" i="7"/>
  <c r="J166" i="7"/>
  <c r="J155" i="7"/>
  <c r="J153" i="7"/>
  <c r="J151" i="7"/>
  <c r="J149" i="7"/>
  <c r="J148" i="7"/>
  <c r="J147" i="7"/>
  <c r="J146" i="7"/>
  <c r="J141" i="7"/>
  <c r="J138" i="7"/>
  <c r="J137" i="7" s="1"/>
  <c r="J120" i="7" s="1"/>
  <c r="J115" i="7" s="1"/>
  <c r="J122" i="7"/>
  <c r="J119" i="7"/>
  <c r="J116" i="7"/>
  <c r="J114" i="7"/>
  <c r="J109" i="7" s="1"/>
  <c r="J113" i="7"/>
  <c r="J111" i="7"/>
  <c r="J100" i="7"/>
  <c r="J96" i="7"/>
  <c r="J88" i="7"/>
  <c r="J86" i="7"/>
  <c r="J84" i="7"/>
  <c r="J78" i="7"/>
  <c r="J77" i="7"/>
  <c r="J75" i="7"/>
  <c r="J72" i="7"/>
  <c r="J69" i="7" s="1"/>
  <c r="J64" i="7"/>
  <c r="J62" i="7"/>
  <c r="J55" i="7"/>
  <c r="J51" i="7"/>
  <c r="J45" i="7" s="1"/>
  <c r="J40" i="7" s="1"/>
  <c r="J49" i="7"/>
  <c r="J47" i="7"/>
  <c r="J41" i="7"/>
  <c r="J38" i="7"/>
  <c r="J28" i="7"/>
  <c r="J27" i="7"/>
  <c r="J26" i="7"/>
  <c r="J24" i="7"/>
  <c r="J22" i="7"/>
  <c r="J16" i="7" s="1"/>
  <c r="J19" i="7"/>
  <c r="K15" i="8"/>
  <c r="Y29" i="7"/>
  <c r="X156" i="7"/>
  <c r="X52" i="7"/>
  <c r="X53" i="7"/>
  <c r="X54" i="7"/>
  <c r="X29" i="7"/>
  <c r="AD88" i="7" l="1"/>
  <c r="AE89" i="7"/>
  <c r="E33" i="11"/>
  <c r="J81" i="7"/>
  <c r="F33" i="11"/>
  <c r="G9" i="11"/>
  <c r="G33" i="11" s="1"/>
  <c r="J21" i="7"/>
  <c r="J44" i="7"/>
  <c r="J108" i="7"/>
  <c r="J13" i="7" s="1"/>
  <c r="D10" i="11"/>
  <c r="D9" i="11" s="1"/>
  <c r="D33" i="11" s="1"/>
  <c r="P30" i="7"/>
  <c r="AD30" i="7" s="1"/>
  <c r="Q29" i="7"/>
  <c r="AD29" i="7" s="1"/>
  <c r="AD24" i="7" s="1"/>
  <c r="AD19" i="7" s="1"/>
  <c r="J9" i="11"/>
  <c r="H9" i="11"/>
  <c r="M9" i="11" s="1"/>
  <c r="K9" i="11"/>
  <c r="C33" i="11"/>
  <c r="J110" i="7"/>
  <c r="J15" i="7" s="1"/>
  <c r="J93" i="7"/>
  <c r="J76" i="7" s="1"/>
  <c r="J107" i="7"/>
  <c r="J39" i="7"/>
  <c r="AF73" i="7"/>
  <c r="AE137" i="7"/>
  <c r="AE120" i="7" s="1"/>
  <c r="AE115" i="7" s="1"/>
  <c r="AE110" i="7" s="1"/>
  <c r="AE72" i="7"/>
  <c r="AE53" i="7"/>
  <c r="AE54" i="7"/>
  <c r="AE52" i="7"/>
  <c r="AD166" i="7"/>
  <c r="AD137" i="7"/>
  <c r="AD120" i="7" s="1"/>
  <c r="Q132" i="7"/>
  <c r="AD132" i="7" s="1"/>
  <c r="Q133" i="7"/>
  <c r="AD133" i="7" s="1"/>
  <c r="Z131" i="7"/>
  <c r="Q131" i="7"/>
  <c r="AD131" i="7" s="1"/>
  <c r="Z130" i="7"/>
  <c r="Z127" i="7"/>
  <c r="Z128" i="7"/>
  <c r="Q134" i="7"/>
  <c r="AD134" i="7" s="1"/>
  <c r="Q135" i="7"/>
  <c r="AD135" i="7" s="1"/>
  <c r="X101" i="7"/>
  <c r="X97" i="7"/>
  <c r="X61" i="7"/>
  <c r="AD36" i="7"/>
  <c r="AE36" i="7" s="1"/>
  <c r="X28" i="7"/>
  <c r="AD35" i="7"/>
  <c r="AE35" i="7" s="1"/>
  <c r="AD34" i="7"/>
  <c r="AE34" i="7" s="1"/>
  <c r="AF34" i="7" s="1"/>
  <c r="AE30" i="7"/>
  <c r="AA32" i="7"/>
  <c r="Z32" i="7" s="1"/>
  <c r="AA33" i="7"/>
  <c r="Z33" i="7" s="1"/>
  <c r="AD32" i="7"/>
  <c r="AE32" i="7" s="1"/>
  <c r="AD33" i="7"/>
  <c r="AE33" i="7" s="1"/>
  <c r="Y28" i="7"/>
  <c r="W29" i="7"/>
  <c r="W28" i="7" s="1"/>
  <c r="X34" i="7"/>
  <c r="X35" i="7"/>
  <c r="X36" i="7"/>
  <c r="AE51" i="7" l="1"/>
  <c r="H33" i="11"/>
  <c r="AE88" i="7"/>
  <c r="AD81" i="7"/>
  <c r="AF35" i="7"/>
  <c r="AE26" i="7"/>
  <c r="Z29" i="7"/>
  <c r="Z28" i="7" s="1"/>
  <c r="J20" i="7"/>
  <c r="J14" i="7" s="1"/>
  <c r="AA29" i="7"/>
  <c r="AA28" i="7" s="1"/>
  <c r="Q28" i="7"/>
  <c r="AE29" i="7"/>
  <c r="AE24" i="7" s="1"/>
  <c r="Q60" i="7"/>
  <c r="O60" i="7" s="1"/>
  <c r="Q164" i="7"/>
  <c r="Q163" i="7"/>
  <c r="Q162" i="7"/>
  <c r="Q161" i="7"/>
  <c r="Q160" i="7"/>
  <c r="Q159" i="7"/>
  <c r="Q158" i="7"/>
  <c r="Q157" i="7"/>
  <c r="Q125" i="7"/>
  <c r="Q124" i="7"/>
  <c r="Q128" i="7"/>
  <c r="AD128" i="7" s="1"/>
  <c r="AE128" i="7" s="1"/>
  <c r="Q105" i="7"/>
  <c r="Q103" i="7"/>
  <c r="H17" i="8"/>
  <c r="AE164" i="7"/>
  <c r="Q130" i="7"/>
  <c r="AD130" i="7" s="1"/>
  <c r="AE130" i="7" s="1"/>
  <c r="Q127" i="7"/>
  <c r="AD127" i="7" s="1"/>
  <c r="AE127" i="7" s="1"/>
  <c r="Z125" i="7"/>
  <c r="Z126" i="7"/>
  <c r="Q126" i="7"/>
  <c r="AD126" i="7" s="1"/>
  <c r="AE126" i="7" s="1"/>
  <c r="J18" i="7" l="1"/>
  <c r="J12" i="7"/>
  <c r="Q156" i="7"/>
  <c r="AD156" i="7" s="1"/>
  <c r="AD28" i="7"/>
  <c r="AE28" i="7"/>
  <c r="AF28" i="7" s="1"/>
  <c r="AF29" i="7"/>
  <c r="P163" i="7"/>
  <c r="AE156" i="7" l="1"/>
  <c r="AF156" i="7" s="1"/>
  <c r="Q104" i="7"/>
  <c r="AD104" i="7" s="1"/>
  <c r="AE104" i="7" s="1"/>
  <c r="Z104" i="7"/>
  <c r="U101" i="7"/>
  <c r="AA56" i="7"/>
  <c r="AA156" i="7"/>
  <c r="AD60" i="7" l="1"/>
  <c r="AE60" i="7" s="1"/>
  <c r="J152" i="10"/>
  <c r="J151" i="10"/>
  <c r="J150" i="10"/>
  <c r="P149" i="10"/>
  <c r="O149" i="10"/>
  <c r="O137" i="10" s="1"/>
  <c r="N149" i="10"/>
  <c r="M149" i="10"/>
  <c r="L149" i="10"/>
  <c r="K149" i="10"/>
  <c r="J149" i="10" s="1"/>
  <c r="J137" i="10" s="1"/>
  <c r="J132" i="10" s="1"/>
  <c r="Z148" i="10"/>
  <c r="Q148" i="10"/>
  <c r="P148" i="10"/>
  <c r="AD147" i="10"/>
  <c r="Z147" i="10"/>
  <c r="Z146" i="10"/>
  <c r="Q146" i="10"/>
  <c r="P146" i="10"/>
  <c r="Z145" i="10"/>
  <c r="Q145" i="10"/>
  <c r="P145" i="10"/>
  <c r="Z144" i="10"/>
  <c r="Q144" i="10"/>
  <c r="P144" i="10"/>
  <c r="Z143" i="10"/>
  <c r="Q143" i="10"/>
  <c r="P143" i="10"/>
  <c r="Z142" i="10"/>
  <c r="Q142" i="10"/>
  <c r="P142" i="10"/>
  <c r="Z141" i="10"/>
  <c r="Q141" i="10"/>
  <c r="P141" i="10"/>
  <c r="AH140" i="10"/>
  <c r="AG140" i="10"/>
  <c r="AG139" i="10" s="1"/>
  <c r="AG135" i="10" s="1"/>
  <c r="AG130" i="10" s="1"/>
  <c r="AF140" i="10"/>
  <c r="AF139" i="10" s="1"/>
  <c r="AF135" i="10" s="1"/>
  <c r="AF130" i="10" s="1"/>
  <c r="AF101" i="10" s="1"/>
  <c r="AC140" i="10"/>
  <c r="AC139" i="10" s="1"/>
  <c r="AC135" i="10" s="1"/>
  <c r="AC130" i="10" s="1"/>
  <c r="AB140" i="10"/>
  <c r="AB139" i="10" s="1"/>
  <c r="AB135" i="10" s="1"/>
  <c r="AB130" i="10" s="1"/>
  <c r="AA140" i="10"/>
  <c r="AA139" i="10" s="1"/>
  <c r="AA135" i="10" s="1"/>
  <c r="AA130" i="10" s="1"/>
  <c r="Y140" i="10"/>
  <c r="Y139" i="10" s="1"/>
  <c r="Y135" i="10" s="1"/>
  <c r="Y130" i="10" s="1"/>
  <c r="X140" i="10"/>
  <c r="W140" i="10"/>
  <c r="W139" i="10" s="1"/>
  <c r="W135" i="10" s="1"/>
  <c r="W130" i="10" s="1"/>
  <c r="V140" i="10"/>
  <c r="U140" i="10"/>
  <c r="U139" i="10" s="1"/>
  <c r="U135" i="10" s="1"/>
  <c r="U130" i="10" s="1"/>
  <c r="T140" i="10"/>
  <c r="S140" i="10"/>
  <c r="S139" i="10" s="1"/>
  <c r="S135" i="10" s="1"/>
  <c r="S130" i="10" s="1"/>
  <c r="R140" i="10"/>
  <c r="R139" i="10" s="1"/>
  <c r="R135" i="10" s="1"/>
  <c r="R130" i="10" s="1"/>
  <c r="Q140" i="10"/>
  <c r="Q139" i="10" s="1"/>
  <c r="Q135" i="10" s="1"/>
  <c r="Q130" i="10" s="1"/>
  <c r="J140" i="10"/>
  <c r="AH139" i="10"/>
  <c r="AH135" i="10" s="1"/>
  <c r="X139" i="10"/>
  <c r="V139" i="10"/>
  <c r="V135" i="10" s="1"/>
  <c r="T139" i="10"/>
  <c r="P139" i="10"/>
  <c r="P135" i="10" s="1"/>
  <c r="O139" i="10"/>
  <c r="M139" i="10"/>
  <c r="M135" i="10" s="1"/>
  <c r="L139" i="10"/>
  <c r="K139" i="10"/>
  <c r="K135" i="10" s="1"/>
  <c r="J139" i="10"/>
  <c r="AH137" i="10"/>
  <c r="AH132" i="10" s="1"/>
  <c r="AG137" i="10"/>
  <c r="AF137" i="10"/>
  <c r="AF132" i="10" s="1"/>
  <c r="AE137" i="10"/>
  <c r="AD137" i="10"/>
  <c r="AD132" i="10" s="1"/>
  <c r="AC137" i="10"/>
  <c r="AB137" i="10"/>
  <c r="AB132" i="10" s="1"/>
  <c r="AA137" i="10"/>
  <c r="Z137" i="10"/>
  <c r="Z132" i="10" s="1"/>
  <c r="Y137" i="10"/>
  <c r="X137" i="10"/>
  <c r="X132" i="10" s="1"/>
  <c r="W137" i="10"/>
  <c r="V137" i="10"/>
  <c r="V132" i="10" s="1"/>
  <c r="U137" i="10"/>
  <c r="T137" i="10"/>
  <c r="T132" i="10" s="1"/>
  <c r="S137" i="10"/>
  <c r="R137" i="10"/>
  <c r="R132" i="10" s="1"/>
  <c r="Q137" i="10"/>
  <c r="P137" i="10"/>
  <c r="P132" i="10" s="1"/>
  <c r="M137" i="10"/>
  <c r="M132" i="10" s="1"/>
  <c r="L137" i="10"/>
  <c r="K137" i="10"/>
  <c r="K132" i="10" s="1"/>
  <c r="X135" i="10"/>
  <c r="X130" i="10" s="1"/>
  <c r="T135" i="10"/>
  <c r="T130" i="10" s="1"/>
  <c r="O135" i="10"/>
  <c r="O130" i="10" s="1"/>
  <c r="O101" i="10" s="1"/>
  <c r="O100" i="10" s="1"/>
  <c r="L135" i="10"/>
  <c r="L130" i="10" s="1"/>
  <c r="J135" i="10"/>
  <c r="J130" i="10" s="1"/>
  <c r="J101" i="10" s="1"/>
  <c r="AH133" i="10"/>
  <c r="AG133" i="10"/>
  <c r="AG104" i="10" s="1"/>
  <c r="AF133" i="10"/>
  <c r="AE133" i="10"/>
  <c r="AE104" i="10" s="1"/>
  <c r="AD133" i="10"/>
  <c r="AC133" i="10"/>
  <c r="AC104" i="10" s="1"/>
  <c r="AB133" i="10"/>
  <c r="AA133" i="10"/>
  <c r="AA104" i="10" s="1"/>
  <c r="Z133" i="10"/>
  <c r="Y133" i="10"/>
  <c r="Y104" i="10" s="1"/>
  <c r="X133" i="10"/>
  <c r="W133" i="10"/>
  <c r="W104" i="10" s="1"/>
  <c r="V133" i="10"/>
  <c r="U133" i="10"/>
  <c r="U104" i="10" s="1"/>
  <c r="T133" i="10"/>
  <c r="S133" i="10"/>
  <c r="S104" i="10" s="1"/>
  <c r="R133" i="10"/>
  <c r="Q133" i="10"/>
  <c r="Q104" i="10" s="1"/>
  <c r="P133" i="10"/>
  <c r="O133" i="10"/>
  <c r="O104" i="10" s="1"/>
  <c r="M133" i="10"/>
  <c r="L133" i="10"/>
  <c r="L104" i="10" s="1"/>
  <c r="K133" i="10"/>
  <c r="J133" i="10"/>
  <c r="J104" i="10" s="1"/>
  <c r="AG132" i="10"/>
  <c r="AE132" i="10"/>
  <c r="AC132" i="10"/>
  <c r="AA132" i="10"/>
  <c r="Y132" i="10"/>
  <c r="W132" i="10"/>
  <c r="U132" i="10"/>
  <c r="S132" i="10"/>
  <c r="Q132" i="10"/>
  <c r="O132" i="10"/>
  <c r="L132" i="10"/>
  <c r="AH131" i="10"/>
  <c r="AG131" i="10"/>
  <c r="AF131" i="10"/>
  <c r="AE131" i="10"/>
  <c r="AD131" i="10"/>
  <c r="AC131" i="10"/>
  <c r="AB131" i="10"/>
  <c r="AA131" i="10"/>
  <c r="Z131" i="10"/>
  <c r="Y131" i="10"/>
  <c r="X131" i="10"/>
  <c r="W131" i="10"/>
  <c r="V131" i="10"/>
  <c r="U131" i="10"/>
  <c r="T131" i="10"/>
  <c r="S131" i="10"/>
  <c r="R131" i="10"/>
  <c r="Q131" i="10"/>
  <c r="P131" i="10"/>
  <c r="O131" i="10"/>
  <c r="M131" i="10"/>
  <c r="L131" i="10"/>
  <c r="K131" i="10"/>
  <c r="J131" i="10"/>
  <c r="AH130" i="10"/>
  <c r="V130" i="10"/>
  <c r="P130" i="10"/>
  <c r="M130" i="10"/>
  <c r="K130" i="10"/>
  <c r="J128" i="10"/>
  <c r="J127" i="10"/>
  <c r="J126" i="10"/>
  <c r="P125" i="10"/>
  <c r="O125" i="10"/>
  <c r="M125" i="10"/>
  <c r="L125" i="10"/>
  <c r="K125" i="10"/>
  <c r="J124" i="10"/>
  <c r="J123" i="10"/>
  <c r="O122" i="10"/>
  <c r="O121" i="10" s="1"/>
  <c r="O113" i="10" s="1"/>
  <c r="O108" i="10" s="1"/>
  <c r="O103" i="10" s="1"/>
  <c r="J122" i="10"/>
  <c r="P121" i="10"/>
  <c r="P113" i="10" s="1"/>
  <c r="P108" i="10" s="1"/>
  <c r="P103" i="10" s="1"/>
  <c r="M121" i="10"/>
  <c r="M113" i="10" s="1"/>
  <c r="M108" i="10" s="1"/>
  <c r="L121" i="10"/>
  <c r="K121" i="10"/>
  <c r="AA120" i="10"/>
  <c r="Z120" i="10" s="1"/>
  <c r="U120" i="10"/>
  <c r="Q120" i="10" s="1"/>
  <c r="P120" i="10"/>
  <c r="Q119" i="10"/>
  <c r="AD119" i="10" s="1"/>
  <c r="AE119" i="10" s="1"/>
  <c r="Q118" i="10"/>
  <c r="AD118" i="10" s="1"/>
  <c r="AE118" i="10" s="1"/>
  <c r="Z117" i="10"/>
  <c r="Q117" i="10"/>
  <c r="P117" i="10"/>
  <c r="AF116" i="10"/>
  <c r="AF112" i="10" s="1"/>
  <c r="AF107" i="10" s="1"/>
  <c r="AF102" i="10" s="1"/>
  <c r="AC116" i="10"/>
  <c r="AB116" i="10"/>
  <c r="AB112" i="10" s="1"/>
  <c r="AB107" i="10" s="1"/>
  <c r="AB102" i="10" s="1"/>
  <c r="AA116" i="10"/>
  <c r="Y116" i="10"/>
  <c r="Y112" i="10" s="1"/>
  <c r="Y107" i="10" s="1"/>
  <c r="Y102" i="10" s="1"/>
  <c r="X116" i="10"/>
  <c r="W116" i="10"/>
  <c r="W112" i="10" s="1"/>
  <c r="W107" i="10" s="1"/>
  <c r="W102" i="10" s="1"/>
  <c r="V116" i="10"/>
  <c r="U116" i="10"/>
  <c r="U112" i="10" s="1"/>
  <c r="U107" i="10" s="1"/>
  <c r="U102" i="10" s="1"/>
  <c r="S116" i="10"/>
  <c r="R116" i="10"/>
  <c r="J116" i="10"/>
  <c r="AF115" i="10"/>
  <c r="AC115" i="10"/>
  <c r="AB115" i="10"/>
  <c r="AA115" i="10"/>
  <c r="Y115" i="10"/>
  <c r="X115" i="10"/>
  <c r="W115" i="10"/>
  <c r="V115" i="10"/>
  <c r="U115" i="10"/>
  <c r="T115" i="10"/>
  <c r="S115" i="10"/>
  <c r="P115" i="10"/>
  <c r="O115" i="10"/>
  <c r="M115" i="10"/>
  <c r="L115" i="10"/>
  <c r="K115" i="10"/>
  <c r="J115" i="10"/>
  <c r="AH113" i="10"/>
  <c r="AG113" i="10"/>
  <c r="AF113" i="10"/>
  <c r="AE113" i="10"/>
  <c r="AD113" i="10"/>
  <c r="AC113" i="10"/>
  <c r="AB113" i="10"/>
  <c r="AA113" i="10"/>
  <c r="Z113" i="10"/>
  <c r="Y113" i="10"/>
  <c r="X113" i="10"/>
  <c r="W113" i="10"/>
  <c r="V113" i="10"/>
  <c r="U113" i="10"/>
  <c r="T113" i="10"/>
  <c r="S113" i="10"/>
  <c r="R113" i="10"/>
  <c r="Q113" i="10"/>
  <c r="L113" i="10"/>
  <c r="AH112" i="10"/>
  <c r="AG112" i="10"/>
  <c r="AC112" i="10"/>
  <c r="AA112" i="10"/>
  <c r="X112" i="10"/>
  <c r="V112" i="10"/>
  <c r="T112" i="10"/>
  <c r="S112" i="10"/>
  <c r="P112" i="10"/>
  <c r="O112" i="10"/>
  <c r="M112" i="10"/>
  <c r="L112" i="10"/>
  <c r="K112" i="10"/>
  <c r="J112" i="10"/>
  <c r="AH109" i="10"/>
  <c r="AG109" i="10"/>
  <c r="AF109" i="10"/>
  <c r="AF104" i="10" s="1"/>
  <c r="AF16" i="10" s="1"/>
  <c r="AE109" i="10"/>
  <c r="AD109" i="10"/>
  <c r="AC109" i="10"/>
  <c r="AB109" i="10"/>
  <c r="AB104" i="10" s="1"/>
  <c r="AB16" i="10" s="1"/>
  <c r="AA109" i="10"/>
  <c r="Z109" i="10"/>
  <c r="Y109" i="10"/>
  <c r="X109" i="10"/>
  <c r="X104" i="10" s="1"/>
  <c r="X16" i="10" s="1"/>
  <c r="W109" i="10"/>
  <c r="V109" i="10"/>
  <c r="U109" i="10"/>
  <c r="T109" i="10"/>
  <c r="T104" i="10" s="1"/>
  <c r="T16" i="10" s="1"/>
  <c r="S109" i="10"/>
  <c r="R109" i="10"/>
  <c r="Q109" i="10"/>
  <c r="P109" i="10"/>
  <c r="P104" i="10" s="1"/>
  <c r="P16" i="10" s="1"/>
  <c r="O109" i="10"/>
  <c r="M109" i="10"/>
  <c r="L109" i="10"/>
  <c r="K109" i="10"/>
  <c r="K104" i="10" s="1"/>
  <c r="K16" i="10" s="1"/>
  <c r="AH108" i="10"/>
  <c r="AG108" i="10"/>
  <c r="AG103" i="10" s="1"/>
  <c r="AF108" i="10"/>
  <c r="AE108" i="10"/>
  <c r="AE103" i="10" s="1"/>
  <c r="AD108" i="10"/>
  <c r="AC108" i="10"/>
  <c r="AC103" i="10" s="1"/>
  <c r="AB108" i="10"/>
  <c r="AA108" i="10"/>
  <c r="AA103" i="10" s="1"/>
  <c r="Z108" i="10"/>
  <c r="Y108" i="10"/>
  <c r="Y103" i="10" s="1"/>
  <c r="X108" i="10"/>
  <c r="W108" i="10"/>
  <c r="W103" i="10" s="1"/>
  <c r="V108" i="10"/>
  <c r="U108" i="10"/>
  <c r="U103" i="10" s="1"/>
  <c r="T108" i="10"/>
  <c r="S108" i="10"/>
  <c r="S103" i="10" s="1"/>
  <c r="R108" i="10"/>
  <c r="Q108" i="10"/>
  <c r="Q103" i="10" s="1"/>
  <c r="L108" i="10"/>
  <c r="L103" i="10" s="1"/>
  <c r="AH107" i="10"/>
  <c r="AG107" i="10"/>
  <c r="AC107" i="10"/>
  <c r="AA107" i="10"/>
  <c r="X107" i="10"/>
  <c r="V107" i="10"/>
  <c r="T107" i="10"/>
  <c r="S107" i="10"/>
  <c r="P107" i="10"/>
  <c r="P102" i="10" s="1"/>
  <c r="O107" i="10"/>
  <c r="M107" i="10"/>
  <c r="M102" i="10" s="1"/>
  <c r="L107" i="10"/>
  <c r="K107" i="10"/>
  <c r="K102" i="10" s="1"/>
  <c r="J107" i="10"/>
  <c r="AH106" i="10"/>
  <c r="AH101" i="10" s="1"/>
  <c r="AG106" i="10"/>
  <c r="AF106" i="10"/>
  <c r="AE106" i="10"/>
  <c r="AD106" i="10"/>
  <c r="AC106" i="10"/>
  <c r="AB106" i="10"/>
  <c r="AA106" i="10"/>
  <c r="Z106" i="10"/>
  <c r="Y106" i="10"/>
  <c r="X106" i="10"/>
  <c r="X101" i="10" s="1"/>
  <c r="W106" i="10"/>
  <c r="V106" i="10"/>
  <c r="V101" i="10" s="1"/>
  <c r="U106" i="10"/>
  <c r="T106" i="10"/>
  <c r="S106" i="10"/>
  <c r="R106" i="10"/>
  <c r="Q106" i="10"/>
  <c r="P106" i="10"/>
  <c r="P101" i="10" s="1"/>
  <c r="O106" i="10"/>
  <c r="M106" i="10"/>
  <c r="M101" i="10" s="1"/>
  <c r="L106" i="10"/>
  <c r="K106" i="10"/>
  <c r="K101" i="10" s="1"/>
  <c r="J106" i="10"/>
  <c r="AH104" i="10"/>
  <c r="AD104" i="10"/>
  <c r="Z104" i="10"/>
  <c r="V104" i="10"/>
  <c r="R104" i="10"/>
  <c r="M104" i="10"/>
  <c r="AH103" i="10"/>
  <c r="AF103" i="10"/>
  <c r="AD103" i="10"/>
  <c r="AB103" i="10"/>
  <c r="Z103" i="10"/>
  <c r="X103" i="10"/>
  <c r="V103" i="10"/>
  <c r="T103" i="10"/>
  <c r="R103" i="10"/>
  <c r="M103" i="10"/>
  <c r="AG102" i="10"/>
  <c r="AC102" i="10"/>
  <c r="AA102" i="10"/>
  <c r="S102" i="10"/>
  <c r="O102" i="10"/>
  <c r="L102" i="10"/>
  <c r="J102" i="10"/>
  <c r="T101" i="10"/>
  <c r="L101" i="10"/>
  <c r="L100" i="10" s="1"/>
  <c r="Z98" i="10"/>
  <c r="Q98" i="10"/>
  <c r="P98" i="10"/>
  <c r="AA97" i="10"/>
  <c r="Q97" i="10"/>
  <c r="P97" i="10"/>
  <c r="AA96" i="10"/>
  <c r="Z96" i="10" s="1"/>
  <c r="S96" i="10"/>
  <c r="Q96" i="10" s="1"/>
  <c r="Q95" i="10" s="1"/>
  <c r="Q94" i="10" s="1"/>
  <c r="P96" i="10"/>
  <c r="AH95" i="10"/>
  <c r="AH94" i="10" s="1"/>
  <c r="AG95" i="10"/>
  <c r="AF95" i="10"/>
  <c r="AF94" i="10" s="1"/>
  <c r="AC95" i="10"/>
  <c r="AB95" i="10"/>
  <c r="AB94" i="10" s="1"/>
  <c r="Y95" i="10"/>
  <c r="Y94" i="10" s="1"/>
  <c r="X95" i="10"/>
  <c r="X94" i="10" s="1"/>
  <c r="W95" i="10"/>
  <c r="W94" i="10" s="1"/>
  <c r="V95" i="10"/>
  <c r="V94" i="10" s="1"/>
  <c r="U95" i="10"/>
  <c r="T95" i="10"/>
  <c r="T94" i="10" s="1"/>
  <c r="S95" i="10"/>
  <c r="S94" i="10" s="1"/>
  <c r="R95" i="10"/>
  <c r="R94" i="10" s="1"/>
  <c r="J95" i="10"/>
  <c r="AG94" i="10"/>
  <c r="AC94" i="10"/>
  <c r="U94" i="10"/>
  <c r="P94" i="10"/>
  <c r="O94" i="10"/>
  <c r="M94" i="10"/>
  <c r="L94" i="10"/>
  <c r="K94" i="10"/>
  <c r="J94" i="10" s="1"/>
  <c r="AA93" i="10"/>
  <c r="Z93" i="10" s="1"/>
  <c r="Z91" i="10" s="1"/>
  <c r="Z90" i="10" s="1"/>
  <c r="U93" i="10"/>
  <c r="Q93" i="10" s="1"/>
  <c r="P93" i="10"/>
  <c r="Q92" i="10"/>
  <c r="P92" i="10"/>
  <c r="AH91" i="10"/>
  <c r="AG91" i="10"/>
  <c r="AG90" i="10" s="1"/>
  <c r="AF91" i="10"/>
  <c r="AC91" i="10"/>
  <c r="AC90" i="10" s="1"/>
  <c r="AB91" i="10"/>
  <c r="AA91" i="10"/>
  <c r="Y91" i="10"/>
  <c r="X91" i="10"/>
  <c r="W91" i="10"/>
  <c r="V91" i="10"/>
  <c r="U91" i="10"/>
  <c r="T91" i="10"/>
  <c r="S91" i="10"/>
  <c r="R91" i="10"/>
  <c r="Q91" i="10"/>
  <c r="J91" i="10"/>
  <c r="AH90" i="10"/>
  <c r="AF90" i="10"/>
  <c r="AB90" i="10"/>
  <c r="AA90" i="10"/>
  <c r="Y90" i="10"/>
  <c r="X90" i="10"/>
  <c r="W90" i="10"/>
  <c r="V90" i="10"/>
  <c r="U90" i="10"/>
  <c r="T90" i="10"/>
  <c r="S90" i="10"/>
  <c r="R90" i="10"/>
  <c r="Q90" i="10"/>
  <c r="P90" i="10"/>
  <c r="O90" i="10"/>
  <c r="M90" i="10"/>
  <c r="L90" i="10"/>
  <c r="K90" i="10"/>
  <c r="P87" i="10"/>
  <c r="M87" i="10"/>
  <c r="K87" i="10"/>
  <c r="J84" i="10"/>
  <c r="J83" i="10"/>
  <c r="P82" i="10"/>
  <c r="O82" i="10"/>
  <c r="M82" i="10"/>
  <c r="L82" i="10"/>
  <c r="K82" i="10"/>
  <c r="J81" i="10"/>
  <c r="P80" i="10"/>
  <c r="O80" i="10"/>
  <c r="O75" i="10" s="1"/>
  <c r="M80" i="10"/>
  <c r="L80" i="10"/>
  <c r="L75" i="10" s="1"/>
  <c r="K80" i="10"/>
  <c r="J80" i="10"/>
  <c r="J79" i="10"/>
  <c r="P78" i="10"/>
  <c r="P74" i="10" s="1"/>
  <c r="P69" i="10" s="1"/>
  <c r="O78" i="10"/>
  <c r="M78" i="10"/>
  <c r="L78" i="10"/>
  <c r="K78" i="10"/>
  <c r="J78" i="10"/>
  <c r="AH75" i="10"/>
  <c r="AG75" i="10"/>
  <c r="AF75" i="10"/>
  <c r="AE75" i="10"/>
  <c r="AD75" i="10"/>
  <c r="AC75" i="10"/>
  <c r="AB75" i="10"/>
  <c r="AA75" i="10"/>
  <c r="Z75" i="10"/>
  <c r="Y75" i="10"/>
  <c r="X75" i="10"/>
  <c r="W75" i="10"/>
  <c r="V75" i="10"/>
  <c r="U75" i="10"/>
  <c r="T75" i="10"/>
  <c r="S75" i="10"/>
  <c r="R75" i="10"/>
  <c r="Q75" i="10"/>
  <c r="P75" i="10"/>
  <c r="M75" i="10"/>
  <c r="K75" i="10"/>
  <c r="AH74" i="10"/>
  <c r="AG74" i="10"/>
  <c r="AF74" i="10"/>
  <c r="AE74" i="10"/>
  <c r="AD74" i="10"/>
  <c r="AC74" i="10"/>
  <c r="AB74" i="10"/>
  <c r="AA74" i="10"/>
  <c r="Z74" i="10"/>
  <c r="Y74" i="10"/>
  <c r="X74" i="10"/>
  <c r="W74" i="10"/>
  <c r="V74" i="10"/>
  <c r="U74" i="10"/>
  <c r="T74" i="10"/>
  <c r="S74" i="10"/>
  <c r="R74" i="10"/>
  <c r="Q74" i="10"/>
  <c r="K74" i="10"/>
  <c r="K69" i="10" s="1"/>
  <c r="AH72" i="10"/>
  <c r="AG72" i="10"/>
  <c r="AG22" i="10" s="1"/>
  <c r="AF72" i="10"/>
  <c r="AE72" i="10"/>
  <c r="AE22" i="10" s="1"/>
  <c r="AD72" i="10"/>
  <c r="AC72" i="10"/>
  <c r="AC22" i="10" s="1"/>
  <c r="AB72" i="10"/>
  <c r="AA72" i="10"/>
  <c r="AA22" i="10" s="1"/>
  <c r="Z72" i="10"/>
  <c r="Y72" i="10"/>
  <c r="Y22" i="10" s="1"/>
  <c r="X72" i="10"/>
  <c r="W72" i="10"/>
  <c r="W22" i="10" s="1"/>
  <c r="V72" i="10"/>
  <c r="U72" i="10"/>
  <c r="U22" i="10" s="1"/>
  <c r="T72" i="10"/>
  <c r="S72" i="10"/>
  <c r="S22" i="10" s="1"/>
  <c r="R72" i="10"/>
  <c r="Q72" i="10"/>
  <c r="Q22" i="10" s="1"/>
  <c r="P72" i="10"/>
  <c r="O72" i="10"/>
  <c r="O22" i="10" s="1"/>
  <c r="M72" i="10"/>
  <c r="L72" i="10"/>
  <c r="L22" i="10" s="1"/>
  <c r="K72" i="10"/>
  <c r="J72" i="10"/>
  <c r="AH71" i="10"/>
  <c r="AG71" i="10"/>
  <c r="AF71" i="10"/>
  <c r="AE71" i="10"/>
  <c r="AD71" i="10"/>
  <c r="AC71" i="10"/>
  <c r="AB71" i="10"/>
  <c r="AA71" i="10"/>
  <c r="Z71" i="10"/>
  <c r="Y71" i="10"/>
  <c r="X71" i="10"/>
  <c r="W71" i="10"/>
  <c r="V71" i="10"/>
  <c r="U71" i="10"/>
  <c r="T71" i="10"/>
  <c r="S71" i="10"/>
  <c r="R71" i="10"/>
  <c r="Q71" i="10"/>
  <c r="P71" i="10"/>
  <c r="O71" i="10"/>
  <c r="M71" i="10"/>
  <c r="L71" i="10"/>
  <c r="K71" i="10"/>
  <c r="J71" i="10"/>
  <c r="AH69" i="10"/>
  <c r="AG69" i="10"/>
  <c r="AF69" i="10"/>
  <c r="AE69" i="10"/>
  <c r="AD69" i="10"/>
  <c r="AC69" i="10"/>
  <c r="AB69" i="10"/>
  <c r="AA69" i="10"/>
  <c r="Z69" i="10"/>
  <c r="Y69" i="10"/>
  <c r="X69" i="10"/>
  <c r="W69" i="10"/>
  <c r="V69" i="10"/>
  <c r="U69" i="10"/>
  <c r="T69" i="10"/>
  <c r="S69" i="10"/>
  <c r="R69" i="10"/>
  <c r="Q69" i="10"/>
  <c r="O69" i="10"/>
  <c r="M69" i="10"/>
  <c r="L69" i="10"/>
  <c r="J69" i="10"/>
  <c r="J67" i="10"/>
  <c r="P66" i="10"/>
  <c r="O66" i="10"/>
  <c r="M66" i="10"/>
  <c r="L66" i="10"/>
  <c r="K66" i="10"/>
  <c r="J66" i="10"/>
  <c r="AH63" i="10"/>
  <c r="AG63" i="10"/>
  <c r="AF63" i="10"/>
  <c r="AE63" i="10"/>
  <c r="AD63" i="10"/>
  <c r="AC63" i="10"/>
  <c r="AB63" i="10"/>
  <c r="AA63" i="10"/>
  <c r="Z63" i="10"/>
  <c r="Y63" i="10"/>
  <c r="X63" i="10"/>
  <c r="W63" i="10"/>
  <c r="V63" i="10"/>
  <c r="U63" i="10"/>
  <c r="T63" i="10"/>
  <c r="S63" i="10"/>
  <c r="R63" i="10"/>
  <c r="Q63" i="10"/>
  <c r="P63" i="10"/>
  <c r="O63" i="10"/>
  <c r="M63" i="10"/>
  <c r="L63" i="10"/>
  <c r="K63" i="10"/>
  <c r="J63" i="10"/>
  <c r="J60" i="10"/>
  <c r="J59" i="10"/>
  <c r="P58" i="10"/>
  <c r="O58" i="10"/>
  <c r="M58" i="10"/>
  <c r="L58" i="10"/>
  <c r="K58" i="10"/>
  <c r="J58" i="10" s="1"/>
  <c r="J57" i="10"/>
  <c r="P56" i="10"/>
  <c r="O56" i="10"/>
  <c r="M56" i="10"/>
  <c r="L56" i="10"/>
  <c r="K56" i="10"/>
  <c r="J55" i="10"/>
  <c r="AA54" i="10"/>
  <c r="Z54" i="10"/>
  <c r="U54" i="10"/>
  <c r="S54" i="10"/>
  <c r="Q54" i="10" s="1"/>
  <c r="Q53" i="10" s="1"/>
  <c r="Q52" i="10" s="1"/>
  <c r="Q41" i="10" s="1"/>
  <c r="Q36" i="10" s="1"/>
  <c r="P54" i="10"/>
  <c r="AH53" i="10"/>
  <c r="AG53" i="10"/>
  <c r="AF53" i="10"/>
  <c r="AC53" i="10"/>
  <c r="AB53" i="10"/>
  <c r="AA53" i="10"/>
  <c r="Z53" i="10"/>
  <c r="Y53" i="10"/>
  <c r="X53" i="10"/>
  <c r="W53" i="10"/>
  <c r="V53" i="10"/>
  <c r="U53" i="10"/>
  <c r="T53" i="10"/>
  <c r="R53" i="10"/>
  <c r="J53" i="10"/>
  <c r="AH52" i="10"/>
  <c r="AG52" i="10"/>
  <c r="AF52" i="10"/>
  <c r="AC52" i="10"/>
  <c r="AB52" i="10"/>
  <c r="AA52" i="10"/>
  <c r="Z52" i="10"/>
  <c r="Y52" i="10"/>
  <c r="X52" i="10"/>
  <c r="W52" i="10"/>
  <c r="V52" i="10"/>
  <c r="U52" i="10"/>
  <c r="T52" i="10"/>
  <c r="R52" i="10"/>
  <c r="P52" i="10"/>
  <c r="O52" i="10"/>
  <c r="O41" i="10" s="1"/>
  <c r="O36" i="10" s="1"/>
  <c r="M52" i="10"/>
  <c r="L52" i="10"/>
  <c r="K52" i="10"/>
  <c r="J52" i="10"/>
  <c r="J51" i="10"/>
  <c r="J50" i="10"/>
  <c r="J49" i="10"/>
  <c r="P48" i="10"/>
  <c r="P42" i="10" s="1"/>
  <c r="P37" i="10" s="1"/>
  <c r="O48" i="10"/>
  <c r="L48" i="10"/>
  <c r="L42" i="10" s="1"/>
  <c r="L37" i="10" s="1"/>
  <c r="K48" i="10"/>
  <c r="J48" i="10"/>
  <c r="J42" i="10" s="1"/>
  <c r="J37" i="10" s="1"/>
  <c r="J47" i="10"/>
  <c r="P46" i="10"/>
  <c r="O46" i="10"/>
  <c r="M46" i="10"/>
  <c r="L46" i="10"/>
  <c r="K46" i="10"/>
  <c r="J46" i="10" s="1"/>
  <c r="J45" i="10"/>
  <c r="P44" i="10"/>
  <c r="O44" i="10"/>
  <c r="M44" i="10"/>
  <c r="M40" i="10" s="1"/>
  <c r="M35" i="10" s="1"/>
  <c r="M19" i="10" s="1"/>
  <c r="M13" i="10" s="1"/>
  <c r="L44" i="10"/>
  <c r="K44" i="10"/>
  <c r="J44" i="10" s="1"/>
  <c r="AH42" i="10"/>
  <c r="AG42" i="10"/>
  <c r="AG37" i="10" s="1"/>
  <c r="AF42" i="10"/>
  <c r="AE42" i="10"/>
  <c r="AE37" i="10" s="1"/>
  <c r="AD42" i="10"/>
  <c r="AC42" i="10"/>
  <c r="AC37" i="10" s="1"/>
  <c r="AB42" i="10"/>
  <c r="AA42" i="10"/>
  <c r="AA37" i="10" s="1"/>
  <c r="Z42" i="10"/>
  <c r="Y42" i="10"/>
  <c r="Y37" i="10" s="1"/>
  <c r="X42" i="10"/>
  <c r="W42" i="10"/>
  <c r="W37" i="10" s="1"/>
  <c r="V42" i="10"/>
  <c r="U42" i="10"/>
  <c r="U37" i="10" s="1"/>
  <c r="T42" i="10"/>
  <c r="S42" i="10"/>
  <c r="S37" i="10" s="1"/>
  <c r="R42" i="10"/>
  <c r="Q42" i="10"/>
  <c r="Q37" i="10" s="1"/>
  <c r="O42" i="10"/>
  <c r="O37" i="10" s="1"/>
  <c r="M42" i="10"/>
  <c r="M37" i="10" s="1"/>
  <c r="K42" i="10"/>
  <c r="K37" i="10" s="1"/>
  <c r="K21" i="10" s="1"/>
  <c r="AH41" i="10"/>
  <c r="AG41" i="10"/>
  <c r="AG36" i="10" s="1"/>
  <c r="AF41" i="10"/>
  <c r="AF36" i="10" s="1"/>
  <c r="AC41" i="10"/>
  <c r="AC36" i="10" s="1"/>
  <c r="AB41" i="10"/>
  <c r="AA41" i="10"/>
  <c r="AA36" i="10" s="1"/>
  <c r="Z41" i="10"/>
  <c r="Z36" i="10" s="1"/>
  <c r="Y41" i="10"/>
  <c r="Y36" i="10" s="1"/>
  <c r="X41" i="10"/>
  <c r="W41" i="10"/>
  <c r="W36" i="10" s="1"/>
  <c r="V41" i="10"/>
  <c r="V36" i="10" s="1"/>
  <c r="U41" i="10"/>
  <c r="U36" i="10" s="1"/>
  <c r="T41" i="10"/>
  <c r="R41" i="10"/>
  <c r="R36" i="10" s="1"/>
  <c r="L41" i="10"/>
  <c r="L36" i="10" s="1"/>
  <c r="AH40" i="10"/>
  <c r="AG40" i="10"/>
  <c r="AG35" i="10" s="1"/>
  <c r="AF40" i="10"/>
  <c r="AE40" i="10"/>
  <c r="AE35" i="10" s="1"/>
  <c r="AD40" i="10"/>
  <c r="AC40" i="10"/>
  <c r="AC35" i="10" s="1"/>
  <c r="AB40" i="10"/>
  <c r="AA40" i="10"/>
  <c r="AA35" i="10" s="1"/>
  <c r="Z40" i="10"/>
  <c r="Y40" i="10"/>
  <c r="Y35" i="10" s="1"/>
  <c r="X40" i="10"/>
  <c r="W40" i="10"/>
  <c r="W35" i="10" s="1"/>
  <c r="V40" i="10"/>
  <c r="U40" i="10"/>
  <c r="U35" i="10" s="1"/>
  <c r="T40" i="10"/>
  <c r="S40" i="10"/>
  <c r="S35" i="10" s="1"/>
  <c r="R40" i="10"/>
  <c r="Q40" i="10"/>
  <c r="Q35" i="10" s="1"/>
  <c r="AH38" i="10"/>
  <c r="AG38" i="10"/>
  <c r="AF38" i="10"/>
  <c r="AE38" i="10"/>
  <c r="AD38" i="10"/>
  <c r="AC38" i="10"/>
  <c r="AB38" i="10"/>
  <c r="AA38" i="10"/>
  <c r="Z38" i="10"/>
  <c r="Y38" i="10"/>
  <c r="X38" i="10"/>
  <c r="W38" i="10"/>
  <c r="V38" i="10"/>
  <c r="U38" i="10"/>
  <c r="T38" i="10"/>
  <c r="S38" i="10"/>
  <c r="R38" i="10"/>
  <c r="Q38" i="10"/>
  <c r="P38" i="10"/>
  <c r="O38" i="10"/>
  <c r="M38" i="10"/>
  <c r="L38" i="10"/>
  <c r="K38" i="10"/>
  <c r="J38" i="10"/>
  <c r="AH37" i="10"/>
  <c r="AH21" i="10" s="1"/>
  <c r="AH15" i="10" s="1"/>
  <c r="AF37" i="10"/>
  <c r="AD37" i="10"/>
  <c r="AD21" i="10" s="1"/>
  <c r="AD15" i="10" s="1"/>
  <c r="AB37" i="10"/>
  <c r="Z37" i="10"/>
  <c r="Z21" i="10" s="1"/>
  <c r="Z15" i="10" s="1"/>
  <c r="X37" i="10"/>
  <c r="V37" i="10"/>
  <c r="V21" i="10" s="1"/>
  <c r="V15" i="10" s="1"/>
  <c r="T37" i="10"/>
  <c r="R37" i="10"/>
  <c r="R21" i="10" s="1"/>
  <c r="R15" i="10" s="1"/>
  <c r="AH36" i="10"/>
  <c r="AB36" i="10"/>
  <c r="X36" i="10"/>
  <c r="T36" i="10"/>
  <c r="AH35" i="10"/>
  <c r="AH19" i="10" s="1"/>
  <c r="AF35" i="10"/>
  <c r="AD35" i="10"/>
  <c r="AB35" i="10"/>
  <c r="Z35" i="10"/>
  <c r="X35" i="10"/>
  <c r="V35" i="10"/>
  <c r="T35" i="10"/>
  <c r="R35" i="10"/>
  <c r="O35" i="10"/>
  <c r="L35" i="10"/>
  <c r="J35" i="10"/>
  <c r="J33" i="10"/>
  <c r="J27" i="10" s="1"/>
  <c r="J31" i="10"/>
  <c r="AA30" i="10"/>
  <c r="Z30" i="10" s="1"/>
  <c r="Z29" i="10" s="1"/>
  <c r="Z24" i="10" s="1"/>
  <c r="U30" i="10"/>
  <c r="Q30" i="10" s="1"/>
  <c r="Q29" i="10" s="1"/>
  <c r="Q24" i="10" s="1"/>
  <c r="Q19" i="10" s="1"/>
  <c r="P30" i="10"/>
  <c r="AF29" i="10"/>
  <c r="AF24" i="10" s="1"/>
  <c r="AF19" i="10" s="1"/>
  <c r="AC29" i="10"/>
  <c r="AC24" i="10" s="1"/>
  <c r="AB29" i="10"/>
  <c r="AA29" i="10"/>
  <c r="AA24" i="10" s="1"/>
  <c r="Y29" i="10"/>
  <c r="Y24" i="10" s="1"/>
  <c r="Y19" i="10" s="1"/>
  <c r="X29" i="10"/>
  <c r="W29" i="10"/>
  <c r="W24" i="10" s="1"/>
  <c r="W19" i="10" s="1"/>
  <c r="V29" i="10"/>
  <c r="U29" i="10"/>
  <c r="U24" i="10" s="1"/>
  <c r="U19" i="10" s="1"/>
  <c r="T29" i="10"/>
  <c r="S29" i="10"/>
  <c r="S24" i="10" s="1"/>
  <c r="S19" i="10" s="1"/>
  <c r="R29" i="10"/>
  <c r="L29" i="10"/>
  <c r="L28" i="10" s="1"/>
  <c r="K29" i="10"/>
  <c r="P28" i="10"/>
  <c r="O28" i="10"/>
  <c r="M28" i="10"/>
  <c r="K28" i="10"/>
  <c r="AH27" i="10"/>
  <c r="AG27" i="10"/>
  <c r="AF27" i="10"/>
  <c r="AE27" i="10"/>
  <c r="AD27" i="10"/>
  <c r="AC27" i="10"/>
  <c r="AB27" i="10"/>
  <c r="AA27" i="10"/>
  <c r="Z27" i="10"/>
  <c r="Y27" i="10"/>
  <c r="X27" i="10"/>
  <c r="W27" i="10"/>
  <c r="V27" i="10"/>
  <c r="U27" i="10"/>
  <c r="T27" i="10"/>
  <c r="S27" i="10"/>
  <c r="R27" i="10"/>
  <c r="Q27" i="10"/>
  <c r="P27" i="10"/>
  <c r="O27" i="10"/>
  <c r="M27" i="10"/>
  <c r="L27" i="10"/>
  <c r="K27" i="10"/>
  <c r="AH26" i="10"/>
  <c r="AG26" i="10"/>
  <c r="AF26" i="10"/>
  <c r="AE26" i="10"/>
  <c r="AD26" i="10"/>
  <c r="AC26" i="10"/>
  <c r="AB26" i="10"/>
  <c r="AA26" i="10"/>
  <c r="Z26" i="10"/>
  <c r="Y26" i="10"/>
  <c r="X26" i="10"/>
  <c r="W26" i="10"/>
  <c r="V26" i="10"/>
  <c r="U26" i="10"/>
  <c r="T26" i="10"/>
  <c r="S26" i="10"/>
  <c r="R26" i="10"/>
  <c r="Q26" i="10"/>
  <c r="P26" i="10"/>
  <c r="O26" i="10"/>
  <c r="M26" i="10"/>
  <c r="L26" i="10"/>
  <c r="K26" i="10"/>
  <c r="J26" i="10"/>
  <c r="AH24" i="10"/>
  <c r="AG24" i="10"/>
  <c r="AB24" i="10"/>
  <c r="AB19" i="10" s="1"/>
  <c r="X24" i="10"/>
  <c r="V24" i="10"/>
  <c r="V19" i="10" s="1"/>
  <c r="T24" i="10"/>
  <c r="R24" i="10"/>
  <c r="R19" i="10" s="1"/>
  <c r="P24" i="10"/>
  <c r="O24" i="10"/>
  <c r="M24" i="10"/>
  <c r="L24" i="10"/>
  <c r="K24" i="10"/>
  <c r="AH22" i="10"/>
  <c r="AH16" i="10" s="1"/>
  <c r="AF22" i="10"/>
  <c r="AD22" i="10"/>
  <c r="AD16" i="10" s="1"/>
  <c r="AB22" i="10"/>
  <c r="Z22" i="10"/>
  <c r="Z16" i="10" s="1"/>
  <c r="X22" i="10"/>
  <c r="V22" i="10"/>
  <c r="V16" i="10" s="1"/>
  <c r="T22" i="10"/>
  <c r="R22" i="10"/>
  <c r="R16" i="10" s="1"/>
  <c r="P22" i="10"/>
  <c r="M22" i="10"/>
  <c r="M16" i="10" s="1"/>
  <c r="K22" i="10"/>
  <c r="AF21" i="10"/>
  <c r="AB21" i="10"/>
  <c r="X21" i="10"/>
  <c r="T21" i="10"/>
  <c r="X19" i="10"/>
  <c r="T19" i="10"/>
  <c r="O19" i="10"/>
  <c r="L19" i="10"/>
  <c r="AF15" i="10"/>
  <c r="AB15" i="10"/>
  <c r="X15" i="10"/>
  <c r="T15" i="10"/>
  <c r="R29" i="7"/>
  <c r="R28" i="7" s="1"/>
  <c r="T28" i="7"/>
  <c r="AE163" i="7"/>
  <c r="AH56" i="7"/>
  <c r="AH55" i="7" s="1"/>
  <c r="AB29" i="7"/>
  <c r="AB28" i="7" s="1"/>
  <c r="AC29" i="7"/>
  <c r="AC28" i="7" s="1"/>
  <c r="Q129" i="7"/>
  <c r="AD125" i="7"/>
  <c r="AE125" i="7" s="1"/>
  <c r="AA97" i="7"/>
  <c r="Q136" i="7"/>
  <c r="Q99" i="7"/>
  <c r="AF13" i="10" l="1"/>
  <c r="X13" i="10"/>
  <c r="AB101" i="10"/>
  <c r="AB13" i="10" s="1"/>
  <c r="AB12" i="10" s="1"/>
  <c r="R115" i="10"/>
  <c r="R112" i="10"/>
  <c r="R107" i="10" s="1"/>
  <c r="AA19" i="10"/>
  <c r="AC19" i="10"/>
  <c r="J22" i="10"/>
  <c r="S53" i="10"/>
  <c r="S52" i="10" s="1"/>
  <c r="S41" i="10" s="1"/>
  <c r="S36" i="10" s="1"/>
  <c r="AD93" i="10"/>
  <c r="AE93" i="10" s="1"/>
  <c r="Z97" i="10"/>
  <c r="AA95" i="10"/>
  <c r="AA94" i="10" s="1"/>
  <c r="AA87" i="10" s="1"/>
  <c r="AA70" i="10" s="1"/>
  <c r="AA20" i="10" s="1"/>
  <c r="AA14" i="10" s="1"/>
  <c r="AH102" i="10"/>
  <c r="AD120" i="10"/>
  <c r="AE120" i="10" s="1"/>
  <c r="J121" i="10"/>
  <c r="K113" i="10"/>
  <c r="K108" i="10" s="1"/>
  <c r="K103" i="10" s="1"/>
  <c r="K15" i="10" s="1"/>
  <c r="Z95" i="10"/>
  <c r="Z94" i="10" s="1"/>
  <c r="AD117" i="10"/>
  <c r="AD116" i="10" s="1"/>
  <c r="Z116" i="10"/>
  <c r="J125" i="10"/>
  <c r="AD141" i="10"/>
  <c r="Z140" i="10"/>
  <c r="Z139" i="10" s="1"/>
  <c r="Z135" i="10" s="1"/>
  <c r="Z130" i="10" s="1"/>
  <c r="S28" i="7"/>
  <c r="AD129" i="7"/>
  <c r="AE129" i="7" s="1"/>
  <c r="Q123" i="7"/>
  <c r="AD123" i="7" s="1"/>
  <c r="AD122" i="7" s="1"/>
  <c r="Z87" i="10"/>
  <c r="Z70" i="10" s="1"/>
  <c r="Z20" i="10" s="1"/>
  <c r="Z18" i="10" s="1"/>
  <c r="J56" i="10"/>
  <c r="J82" i="10"/>
  <c r="Q87" i="10"/>
  <c r="Q70" i="10" s="1"/>
  <c r="K100" i="10"/>
  <c r="M100" i="10"/>
  <c r="R101" i="10"/>
  <c r="R13" i="10" s="1"/>
  <c r="AD142" i="10"/>
  <c r="AE142" i="10" s="1"/>
  <c r="AD143" i="10"/>
  <c r="AE143" i="10" s="1"/>
  <c r="AG19" i="10"/>
  <c r="M21" i="10"/>
  <c r="M15" i="10" s="1"/>
  <c r="Q21" i="10"/>
  <c r="Q15" i="10" s="1"/>
  <c r="S21" i="10"/>
  <c r="S15" i="10" s="1"/>
  <c r="U21" i="10"/>
  <c r="U15" i="10" s="1"/>
  <c r="W21" i="10"/>
  <c r="W15" i="10" s="1"/>
  <c r="Y21" i="10"/>
  <c r="Y15" i="10" s="1"/>
  <c r="AA21" i="10"/>
  <c r="AA15" i="10" s="1"/>
  <c r="AC21" i="10"/>
  <c r="AC15" i="10" s="1"/>
  <c r="AE21" i="10"/>
  <c r="AE15" i="10" s="1"/>
  <c r="AG21" i="10"/>
  <c r="AG15" i="10" s="1"/>
  <c r="P21" i="10"/>
  <c r="P15" i="10" s="1"/>
  <c r="K70" i="10"/>
  <c r="P70" i="10"/>
  <c r="L87" i="10"/>
  <c r="L70" i="10" s="1"/>
  <c r="O87" i="10"/>
  <c r="O70" i="10" s="1"/>
  <c r="O20" i="10" s="1"/>
  <c r="S87" i="10"/>
  <c r="S70" i="10" s="1"/>
  <c r="W87" i="10"/>
  <c r="W70" i="10" s="1"/>
  <c r="AG87" i="10"/>
  <c r="AG70" i="10" s="1"/>
  <c r="AG20" i="10" s="1"/>
  <c r="AG14" i="10" s="1"/>
  <c r="R87" i="10"/>
  <c r="R70" i="10" s="1"/>
  <c r="R20" i="10" s="1"/>
  <c r="T87" i="10"/>
  <c r="T70" i="10" s="1"/>
  <c r="T20" i="10" s="1"/>
  <c r="T18" i="10" s="1"/>
  <c r="V87" i="10"/>
  <c r="V70" i="10" s="1"/>
  <c r="V20" i="10" s="1"/>
  <c r="X87" i="10"/>
  <c r="X70" i="10" s="1"/>
  <c r="X20" i="10" s="1"/>
  <c r="X18" i="10" s="1"/>
  <c r="AB87" i="10"/>
  <c r="AB70" i="10" s="1"/>
  <c r="AB20" i="10" s="1"/>
  <c r="AB14" i="10" s="1"/>
  <c r="AF87" i="10"/>
  <c r="AF70" i="10" s="1"/>
  <c r="AF20" i="10" s="1"/>
  <c r="AF14" i="10" s="1"/>
  <c r="AH87" i="10"/>
  <c r="AH70" i="10" s="1"/>
  <c r="AH20" i="10" s="1"/>
  <c r="AH14" i="10" s="1"/>
  <c r="AD97" i="10"/>
  <c r="AE97" i="10" s="1"/>
  <c r="AD98" i="10"/>
  <c r="AE98" i="10" s="1"/>
  <c r="AD144" i="10"/>
  <c r="AE144" i="10" s="1"/>
  <c r="AD145" i="10"/>
  <c r="AE145" i="10" s="1"/>
  <c r="AD146" i="10"/>
  <c r="AE146" i="10" s="1"/>
  <c r="AD148" i="10"/>
  <c r="AE148" i="10" s="1"/>
  <c r="J29" i="10"/>
  <c r="J24" i="10" s="1"/>
  <c r="J19" i="10" s="1"/>
  <c r="J21" i="10"/>
  <c r="L21" i="10"/>
  <c r="L15" i="10" s="1"/>
  <c r="O21" i="10"/>
  <c r="J75" i="10"/>
  <c r="M70" i="10"/>
  <c r="J90" i="10"/>
  <c r="J87" i="10" s="1"/>
  <c r="U87" i="10"/>
  <c r="U70" i="10" s="1"/>
  <c r="Y87" i="10"/>
  <c r="Y70" i="10" s="1"/>
  <c r="Y20" i="10" s="1"/>
  <c r="AC87" i="10"/>
  <c r="AC70" i="10" s="1"/>
  <c r="V13" i="10"/>
  <c r="AH13" i="10"/>
  <c r="P100" i="10"/>
  <c r="L16" i="10"/>
  <c r="O16" i="10"/>
  <c r="Q16" i="10"/>
  <c r="S16" i="10"/>
  <c r="U16" i="10"/>
  <c r="W16" i="10"/>
  <c r="Y16" i="10"/>
  <c r="AA16" i="10"/>
  <c r="AC16" i="10"/>
  <c r="AE16" i="10"/>
  <c r="AG16" i="10"/>
  <c r="J113" i="10"/>
  <c r="J108" i="10" s="1"/>
  <c r="J103" i="10" s="1"/>
  <c r="J15" i="10" s="1"/>
  <c r="R102" i="10"/>
  <c r="T102" i="10"/>
  <c r="V102" i="10"/>
  <c r="X102" i="10"/>
  <c r="X14" i="10" s="1"/>
  <c r="X12" i="10" s="1"/>
  <c r="R14" i="10"/>
  <c r="T14" i="10"/>
  <c r="V14" i="10"/>
  <c r="L13" i="10"/>
  <c r="O13" i="10"/>
  <c r="J16" i="10"/>
  <c r="O15" i="10"/>
  <c r="Q101" i="10"/>
  <c r="Q13" i="10" s="1"/>
  <c r="S101" i="10"/>
  <c r="S13" i="10" s="1"/>
  <c r="U101" i="10"/>
  <c r="U13" i="10" s="1"/>
  <c r="W101" i="10"/>
  <c r="W13" i="10" s="1"/>
  <c r="Y101" i="10"/>
  <c r="Y13" i="10" s="1"/>
  <c r="AA101" i="10"/>
  <c r="AC101" i="10"/>
  <c r="AG101" i="10"/>
  <c r="AG13" i="10" s="1"/>
  <c r="Z101" i="10"/>
  <c r="AH12" i="10"/>
  <c r="AF18" i="10"/>
  <c r="S20" i="10"/>
  <c r="S14" i="10" s="1"/>
  <c r="U20" i="10"/>
  <c r="U14" i="10" s="1"/>
  <c r="W20" i="10"/>
  <c r="W14" i="10" s="1"/>
  <c r="AC20" i="10"/>
  <c r="AC14" i="10" s="1"/>
  <c r="L20" i="10"/>
  <c r="Q20" i="10"/>
  <c r="Q18" i="10" s="1"/>
  <c r="AD96" i="10"/>
  <c r="AE96" i="10" s="1"/>
  <c r="AE95" i="10" s="1"/>
  <c r="AE94" i="10" s="1"/>
  <c r="AB18" i="10"/>
  <c r="AH18" i="10"/>
  <c r="AD92" i="10"/>
  <c r="AE92" i="10" s="1"/>
  <c r="T13" i="10"/>
  <c r="R18" i="10"/>
  <c r="R12" i="10"/>
  <c r="Z19" i="10"/>
  <c r="V18" i="10"/>
  <c r="M41" i="10"/>
  <c r="M36" i="10" s="1"/>
  <c r="M20" i="10" s="1"/>
  <c r="M14" i="10" s="1"/>
  <c r="P41" i="10"/>
  <c r="P36" i="10" s="1"/>
  <c r="U18" i="10"/>
  <c r="M18" i="10"/>
  <c r="AE117" i="10"/>
  <c r="AE116" i="10" s="1"/>
  <c r="Z115" i="10"/>
  <c r="Z112" i="10"/>
  <c r="Z107" i="10" s="1"/>
  <c r="Z102" i="10" s="1"/>
  <c r="Z14" i="10" s="1"/>
  <c r="AA13" i="10"/>
  <c r="AC13" i="10"/>
  <c r="AC12" i="10" s="1"/>
  <c r="L14" i="10"/>
  <c r="AD140" i="10"/>
  <c r="AD139" i="10" s="1"/>
  <c r="AD135" i="10" s="1"/>
  <c r="AD130" i="10" s="1"/>
  <c r="AD101" i="10" s="1"/>
  <c r="AE141" i="10"/>
  <c r="AD30" i="10"/>
  <c r="AD54" i="10"/>
  <c r="J41" i="10"/>
  <c r="J36" i="10" s="1"/>
  <c r="K40" i="10"/>
  <c r="K35" i="10" s="1"/>
  <c r="K19" i="10" s="1"/>
  <c r="P40" i="10"/>
  <c r="P35" i="10" s="1"/>
  <c r="P19" i="10" s="1"/>
  <c r="K41" i="10"/>
  <c r="K36" i="10" s="1"/>
  <c r="K20" i="10" s="1"/>
  <c r="K14" i="10" s="1"/>
  <c r="Q116" i="10"/>
  <c r="Z163" i="7"/>
  <c r="Z162" i="7"/>
  <c r="V29" i="7"/>
  <c r="V28" i="7" s="1"/>
  <c r="U28" i="7"/>
  <c r="AA12" i="10" l="1"/>
  <c r="AD91" i="10"/>
  <c r="AD90" i="10" s="1"/>
  <c r="AD87" i="10" s="1"/>
  <c r="AD70" i="10" s="1"/>
  <c r="AC18" i="10"/>
  <c r="J28" i="10"/>
  <c r="M12" i="10"/>
  <c r="Z13" i="10"/>
  <c r="AE91" i="10"/>
  <c r="AE90" i="10" s="1"/>
  <c r="W12" i="10"/>
  <c r="S12" i="10"/>
  <c r="Y14" i="10"/>
  <c r="Y18" i="10"/>
  <c r="J70" i="10"/>
  <c r="J20" i="10" s="1"/>
  <c r="O14" i="10"/>
  <c r="O18" i="10"/>
  <c r="AE140" i="10"/>
  <c r="AE139" i="10" s="1"/>
  <c r="AE135" i="10" s="1"/>
  <c r="AE130" i="10" s="1"/>
  <c r="AE101" i="10" s="1"/>
  <c r="AD95" i="10"/>
  <c r="AD94" i="10" s="1"/>
  <c r="L18" i="10"/>
  <c r="Y12" i="10"/>
  <c r="P20" i="10"/>
  <c r="P14" i="10" s="1"/>
  <c r="T12" i="10"/>
  <c r="V12" i="10"/>
  <c r="AG12" i="10"/>
  <c r="U12" i="10"/>
  <c r="L12" i="10"/>
  <c r="O12" i="10"/>
  <c r="J100" i="10"/>
  <c r="AG18" i="10"/>
  <c r="AA18" i="10"/>
  <c r="W18" i="10"/>
  <c r="S18" i="10"/>
  <c r="Z12" i="10"/>
  <c r="K18" i="10"/>
  <c r="K13" i="10"/>
  <c r="K12" i="10" s="1"/>
  <c r="Q115" i="10"/>
  <c r="Q112" i="10"/>
  <c r="Q107" i="10" s="1"/>
  <c r="Q102" i="10" s="1"/>
  <c r="Q14" i="10" s="1"/>
  <c r="Q12" i="10" s="1"/>
  <c r="P13" i="10"/>
  <c r="P12" i="10" s="1"/>
  <c r="P18" i="10"/>
  <c r="AD29" i="10"/>
  <c r="AD24" i="10" s="1"/>
  <c r="AD19" i="10" s="1"/>
  <c r="AE30" i="10"/>
  <c r="AE29" i="10" s="1"/>
  <c r="AE24" i="10" s="1"/>
  <c r="AE19" i="10" s="1"/>
  <c r="J13" i="10"/>
  <c r="AD115" i="10"/>
  <c r="AD112" i="10"/>
  <c r="AD107" i="10" s="1"/>
  <c r="AD102" i="10" s="1"/>
  <c r="AE54" i="10"/>
  <c r="AE53" i="10" s="1"/>
  <c r="AE52" i="10" s="1"/>
  <c r="AE41" i="10" s="1"/>
  <c r="AE36" i="10" s="1"/>
  <c r="AD53" i="10"/>
  <c r="AD52" i="10" s="1"/>
  <c r="AD41" i="10" s="1"/>
  <c r="AD36" i="10" s="1"/>
  <c r="AE115" i="10"/>
  <c r="AE112" i="10"/>
  <c r="AE107" i="10" s="1"/>
  <c r="AE102" i="10" s="1"/>
  <c r="AE87" i="10"/>
  <c r="AE70" i="10" s="1"/>
  <c r="Q57" i="7"/>
  <c r="Q56" i="7" s="1"/>
  <c r="O75" i="7"/>
  <c r="O138" i="7"/>
  <c r="Z105" i="7"/>
  <c r="Z158" i="7"/>
  <c r="Z159" i="7"/>
  <c r="Z160" i="7"/>
  <c r="Z161" i="7"/>
  <c r="Z157" i="7"/>
  <c r="C17" i="8"/>
  <c r="J14" i="10" l="1"/>
  <c r="J18" i="10"/>
  <c r="J12" i="10"/>
  <c r="AD20" i="10"/>
  <c r="AD18" i="10" s="1"/>
  <c r="AD56" i="7"/>
  <c r="Q55" i="7"/>
  <c r="O57" i="7"/>
  <c r="AD13" i="10"/>
  <c r="AD14" i="10"/>
  <c r="AE13" i="10"/>
  <c r="AE20" i="10"/>
  <c r="AE14" i="10" s="1"/>
  <c r="O28" i="7"/>
  <c r="Z136" i="7"/>
  <c r="Z123" i="7" s="1"/>
  <c r="Z147" i="7"/>
  <c r="S24" i="7"/>
  <c r="P24" i="7"/>
  <c r="Q102" i="7"/>
  <c r="Z99" i="7"/>
  <c r="Z97" i="7" s="1"/>
  <c r="Z96" i="7" s="1"/>
  <c r="P99" i="7"/>
  <c r="AD99" i="7" s="1"/>
  <c r="AE99" i="7" s="1"/>
  <c r="Z103" i="7"/>
  <c r="Z165" i="7"/>
  <c r="Z156" i="7" s="1"/>
  <c r="Z155" i="7" s="1"/>
  <c r="Z151" i="7" s="1"/>
  <c r="Z146" i="7" s="1"/>
  <c r="Z57" i="7"/>
  <c r="R123" i="7"/>
  <c r="R122" i="7" s="1"/>
  <c r="S123" i="7"/>
  <c r="S122" i="7" s="1"/>
  <c r="T122" i="7"/>
  <c r="U122" i="7"/>
  <c r="V123" i="7"/>
  <c r="V122" i="7" s="1"/>
  <c r="W123" i="7"/>
  <c r="W122" i="7" s="1"/>
  <c r="X122" i="7"/>
  <c r="Y123" i="7"/>
  <c r="Y122" i="7" s="1"/>
  <c r="AA122" i="7"/>
  <c r="AB123" i="7"/>
  <c r="AB122" i="7" s="1"/>
  <c r="AC123" i="7"/>
  <c r="AC122" i="7" s="1"/>
  <c r="P136" i="7"/>
  <c r="AD136" i="7" s="1"/>
  <c r="AE136" i="7" s="1"/>
  <c r="AG56" i="7"/>
  <c r="AG55" i="7" s="1"/>
  <c r="AG44" i="7" s="1"/>
  <c r="R55" i="7"/>
  <c r="S55" i="7"/>
  <c r="T55" i="7"/>
  <c r="U55" i="7"/>
  <c r="V55" i="7"/>
  <c r="W55" i="7"/>
  <c r="X55" i="7"/>
  <c r="Y55" i="7"/>
  <c r="AA55" i="7"/>
  <c r="AB56" i="7"/>
  <c r="AB55" i="7" s="1"/>
  <c r="AB44" i="7" s="1"/>
  <c r="AC56" i="7"/>
  <c r="AC55" i="7" s="1"/>
  <c r="AC44" i="7" s="1"/>
  <c r="P57" i="7"/>
  <c r="AD57" i="7" s="1"/>
  <c r="C11" i="8"/>
  <c r="C12" i="8"/>
  <c r="C13" i="8"/>
  <c r="C14" i="8"/>
  <c r="D19" i="8"/>
  <c r="D20" i="8"/>
  <c r="D21" i="8"/>
  <c r="D22" i="8"/>
  <c r="D23" i="8"/>
  <c r="D24" i="8"/>
  <c r="D12" i="8"/>
  <c r="D13" i="8"/>
  <c r="D14" i="8"/>
  <c r="D16" i="8"/>
  <c r="D11" i="8"/>
  <c r="D27" i="8"/>
  <c r="D28" i="8"/>
  <c r="D29" i="8"/>
  <c r="D30" i="8"/>
  <c r="D31" i="8"/>
  <c r="D32" i="8"/>
  <c r="D26" i="8"/>
  <c r="E25" i="8"/>
  <c r="F25" i="8"/>
  <c r="G25" i="8"/>
  <c r="H25" i="8"/>
  <c r="I25" i="8"/>
  <c r="J25" i="8"/>
  <c r="K25" i="8"/>
  <c r="L25" i="8"/>
  <c r="C25" i="8"/>
  <c r="E10" i="8"/>
  <c r="F17" i="8"/>
  <c r="J17" i="8"/>
  <c r="L17" i="8"/>
  <c r="F10" i="8"/>
  <c r="J10" i="8"/>
  <c r="L10" i="8"/>
  <c r="E17" i="8"/>
  <c r="G17" i="8"/>
  <c r="I17" i="8"/>
  <c r="K17" i="8"/>
  <c r="K10" i="8"/>
  <c r="I15" i="8"/>
  <c r="I10" i="8" s="1"/>
  <c r="G10" i="8"/>
  <c r="P162" i="7"/>
  <c r="P100" i="7"/>
  <c r="O100" i="7"/>
  <c r="O141" i="7"/>
  <c r="O155" i="7"/>
  <c r="P155" i="7"/>
  <c r="V156" i="7"/>
  <c r="W156" i="7"/>
  <c r="Y156" i="7"/>
  <c r="Y155" i="7" s="1"/>
  <c r="AB156" i="7"/>
  <c r="AB155" i="7" s="1"/>
  <c r="AB151" i="7" s="1"/>
  <c r="AB146" i="7" s="1"/>
  <c r="AC156" i="7"/>
  <c r="AC155" i="7" s="1"/>
  <c r="AC151" i="7" s="1"/>
  <c r="AC146" i="7" s="1"/>
  <c r="AG156" i="7"/>
  <c r="AG155" i="7" s="1"/>
  <c r="AG151" i="7" s="1"/>
  <c r="AG146" i="7" s="1"/>
  <c r="AH156" i="7"/>
  <c r="AH155" i="7" s="1"/>
  <c r="AH151" i="7" s="1"/>
  <c r="AH146" i="7" s="1"/>
  <c r="T156" i="7"/>
  <c r="R156" i="7"/>
  <c r="P166" i="7"/>
  <c r="P157" i="7"/>
  <c r="AE157" i="7" s="1"/>
  <c r="P158" i="7"/>
  <c r="P159" i="7"/>
  <c r="P160" i="7"/>
  <c r="P161" i="7"/>
  <c r="P165" i="7"/>
  <c r="Q153" i="7"/>
  <c r="Q148" i="7" s="1"/>
  <c r="R153" i="7"/>
  <c r="R148" i="7" s="1"/>
  <c r="S153" i="7"/>
  <c r="S148" i="7" s="1"/>
  <c r="T153" i="7"/>
  <c r="T148" i="7" s="1"/>
  <c r="U153" i="7"/>
  <c r="U148" i="7" s="1"/>
  <c r="V153" i="7"/>
  <c r="V148" i="7" s="1"/>
  <c r="W153" i="7"/>
  <c r="Y153" i="7"/>
  <c r="Y148" i="7" s="1"/>
  <c r="Z153" i="7"/>
  <c r="Z148" i="7" s="1"/>
  <c r="AA153" i="7"/>
  <c r="AB153" i="7"/>
  <c r="AB148" i="7" s="1"/>
  <c r="AC153" i="7"/>
  <c r="AC148" i="7" s="1"/>
  <c r="AD153" i="7"/>
  <c r="AD148" i="7" s="1"/>
  <c r="AG153" i="7"/>
  <c r="AG148" i="7" s="1"/>
  <c r="AH153" i="7"/>
  <c r="AH148" i="7" s="1"/>
  <c r="Q147" i="7"/>
  <c r="R147" i="7"/>
  <c r="S147" i="7"/>
  <c r="T147" i="7"/>
  <c r="U147" i="7"/>
  <c r="V147" i="7"/>
  <c r="W147" i="7"/>
  <c r="X147" i="7"/>
  <c r="Y147" i="7"/>
  <c r="AA147" i="7"/>
  <c r="AB147" i="7"/>
  <c r="AC147" i="7"/>
  <c r="AD147" i="7"/>
  <c r="AE147" i="7"/>
  <c r="AG147" i="7"/>
  <c r="AH147" i="7"/>
  <c r="W148" i="7"/>
  <c r="AA148" i="7"/>
  <c r="Q149" i="7"/>
  <c r="R149" i="7"/>
  <c r="S149" i="7"/>
  <c r="T149" i="7"/>
  <c r="U149" i="7"/>
  <c r="V149" i="7"/>
  <c r="W149" i="7"/>
  <c r="X149" i="7"/>
  <c r="Y149" i="7"/>
  <c r="Z149" i="7"/>
  <c r="AA149" i="7"/>
  <c r="AB149" i="7"/>
  <c r="AC149" i="7"/>
  <c r="AD149" i="7"/>
  <c r="AE149" i="7"/>
  <c r="AF149" i="7"/>
  <c r="AG149" i="7"/>
  <c r="AH149" i="7"/>
  <c r="AD124" i="7"/>
  <c r="AE124" i="7" s="1"/>
  <c r="S119" i="7"/>
  <c r="S114" i="7" s="1"/>
  <c r="AA119" i="7"/>
  <c r="AA114" i="7" s="1"/>
  <c r="AA109" i="7" s="1"/>
  <c r="AG119" i="7"/>
  <c r="AG114" i="7" s="1"/>
  <c r="AG109" i="7" s="1"/>
  <c r="AH119" i="7"/>
  <c r="AH114" i="7" s="1"/>
  <c r="AH109" i="7" s="1"/>
  <c r="Q120" i="7"/>
  <c r="Q115" i="7" s="1"/>
  <c r="R120" i="7"/>
  <c r="R115" i="7" s="1"/>
  <c r="S120" i="7"/>
  <c r="S115" i="7" s="1"/>
  <c r="T120" i="7"/>
  <c r="T115" i="7" s="1"/>
  <c r="U120" i="7"/>
  <c r="U115" i="7" s="1"/>
  <c r="V120" i="7"/>
  <c r="W120" i="7"/>
  <c r="W115" i="7" s="1"/>
  <c r="Y120" i="7"/>
  <c r="Y115" i="7" s="1"/>
  <c r="Z120" i="7"/>
  <c r="AA120" i="7"/>
  <c r="AA115" i="7" s="1"/>
  <c r="AB120" i="7"/>
  <c r="AB115" i="7" s="1"/>
  <c r="AC120" i="7"/>
  <c r="AC115" i="7" s="1"/>
  <c r="AG120" i="7"/>
  <c r="AG115" i="7" s="1"/>
  <c r="AH120" i="7"/>
  <c r="AH115" i="7" s="1"/>
  <c r="Q113" i="7"/>
  <c r="R113" i="7"/>
  <c r="S113" i="7"/>
  <c r="T113" i="7"/>
  <c r="U113" i="7"/>
  <c r="V113" i="7"/>
  <c r="W113" i="7"/>
  <c r="X113" i="7"/>
  <c r="Y113" i="7"/>
  <c r="Z113" i="7"/>
  <c r="AA113" i="7"/>
  <c r="AB113" i="7"/>
  <c r="AC113" i="7"/>
  <c r="AD113" i="7"/>
  <c r="AE113" i="7"/>
  <c r="AF113" i="7"/>
  <c r="AG113" i="7"/>
  <c r="AH113" i="7"/>
  <c r="V115" i="7"/>
  <c r="Z115" i="7"/>
  <c r="AD115" i="7"/>
  <c r="Q116" i="7"/>
  <c r="R116" i="7"/>
  <c r="S116" i="7"/>
  <c r="T116" i="7"/>
  <c r="U116" i="7"/>
  <c r="V116" i="7"/>
  <c r="W116" i="7"/>
  <c r="X116" i="7"/>
  <c r="Y116" i="7"/>
  <c r="Z116" i="7"/>
  <c r="AA116" i="7"/>
  <c r="AB116" i="7"/>
  <c r="AC116" i="7"/>
  <c r="AD116" i="7"/>
  <c r="AE116" i="7"/>
  <c r="AF116" i="7"/>
  <c r="AG116" i="7"/>
  <c r="AH116" i="7"/>
  <c r="R111" i="7"/>
  <c r="T111" i="7"/>
  <c r="V111" i="7"/>
  <c r="X111" i="7"/>
  <c r="Z111" i="7"/>
  <c r="AB111" i="7"/>
  <c r="AD111" i="7"/>
  <c r="AF111" i="7"/>
  <c r="AH111" i="7"/>
  <c r="Q69" i="7"/>
  <c r="Q65" i="7" s="1"/>
  <c r="R69" i="7"/>
  <c r="R65" i="7" s="1"/>
  <c r="R64" i="7" s="1"/>
  <c r="R63" i="7" s="1"/>
  <c r="R62" i="7" s="1"/>
  <c r="S69" i="7"/>
  <c r="S65" i="7" s="1"/>
  <c r="S64" i="7" s="1"/>
  <c r="S63" i="7" s="1"/>
  <c r="S62" i="7" s="1"/>
  <c r="T69" i="7"/>
  <c r="T65" i="7" s="1"/>
  <c r="T64" i="7" s="1"/>
  <c r="T63" i="7" s="1"/>
  <c r="T62" i="7" s="1"/>
  <c r="U69" i="7"/>
  <c r="U65" i="7" s="1"/>
  <c r="U64" i="7" s="1"/>
  <c r="U63" i="7" s="1"/>
  <c r="U62" i="7" s="1"/>
  <c r="V69" i="7"/>
  <c r="V65" i="7" s="1"/>
  <c r="V64" i="7" s="1"/>
  <c r="V63" i="7" s="1"/>
  <c r="V62" i="7" s="1"/>
  <c r="W69" i="7"/>
  <c r="W65" i="7" s="1"/>
  <c r="W64" i="7" s="1"/>
  <c r="W63" i="7" s="1"/>
  <c r="W62" i="7" s="1"/>
  <c r="Y69" i="7"/>
  <c r="Y65" i="7" s="1"/>
  <c r="Y64" i="7" s="1"/>
  <c r="Y63" i="7" s="1"/>
  <c r="Y62" i="7" s="1"/>
  <c r="Z69" i="7"/>
  <c r="Z65" i="7" s="1"/>
  <c r="Z64" i="7" s="1"/>
  <c r="Z63" i="7" s="1"/>
  <c r="Z62" i="7" s="1"/>
  <c r="AA69" i="7"/>
  <c r="AA65" i="7" s="1"/>
  <c r="AA64" i="7" s="1"/>
  <c r="AA63" i="7" s="1"/>
  <c r="AA62" i="7" s="1"/>
  <c r="AB69" i="7"/>
  <c r="AC69" i="7"/>
  <c r="AD69" i="7"/>
  <c r="AE69" i="7"/>
  <c r="AG69" i="7"/>
  <c r="AH69" i="7"/>
  <c r="Q80" i="7"/>
  <c r="R80" i="7"/>
  <c r="R75" i="7" s="1"/>
  <c r="S80" i="7"/>
  <c r="T80" i="7"/>
  <c r="T75" i="7" s="1"/>
  <c r="U80" i="7"/>
  <c r="V80" i="7"/>
  <c r="V75" i="7" s="1"/>
  <c r="W80" i="7"/>
  <c r="X80" i="7"/>
  <c r="X75" i="7" s="1"/>
  <c r="Y80" i="7"/>
  <c r="Z80" i="7"/>
  <c r="Z75" i="7" s="1"/>
  <c r="AA80" i="7"/>
  <c r="AB80" i="7"/>
  <c r="AB75" i="7" s="1"/>
  <c r="AC80" i="7"/>
  <c r="AF80" i="7"/>
  <c r="AF75" i="7" s="1"/>
  <c r="AG80" i="7"/>
  <c r="AH80" i="7"/>
  <c r="AH75" i="7" s="1"/>
  <c r="Q81" i="7"/>
  <c r="R81" i="7"/>
  <c r="S81" i="7"/>
  <c r="T81" i="7"/>
  <c r="U81" i="7"/>
  <c r="V81" i="7"/>
  <c r="W81" i="7"/>
  <c r="X81" i="7"/>
  <c r="Y81" i="7"/>
  <c r="Z81" i="7"/>
  <c r="AA81" i="7"/>
  <c r="AB81" i="7"/>
  <c r="AC81" i="7"/>
  <c r="AE81" i="7"/>
  <c r="AF81" i="7"/>
  <c r="AG81" i="7"/>
  <c r="AH81" i="7"/>
  <c r="Q75" i="7"/>
  <c r="S75" i="7"/>
  <c r="U75" i="7"/>
  <c r="W75" i="7"/>
  <c r="Y75" i="7"/>
  <c r="AA75" i="7"/>
  <c r="AC75" i="7"/>
  <c r="AG75" i="7"/>
  <c r="Q77" i="7"/>
  <c r="R77" i="7"/>
  <c r="S77" i="7"/>
  <c r="T77" i="7"/>
  <c r="U77" i="7"/>
  <c r="V77" i="7"/>
  <c r="W77" i="7"/>
  <c r="X77" i="7"/>
  <c r="Y77" i="7"/>
  <c r="Z77" i="7"/>
  <c r="AA77" i="7"/>
  <c r="AB77" i="7"/>
  <c r="AC77" i="7"/>
  <c r="AD77" i="7"/>
  <c r="AE77" i="7"/>
  <c r="AF77" i="7"/>
  <c r="AG77" i="7"/>
  <c r="AH77" i="7"/>
  <c r="Q78" i="7"/>
  <c r="R78" i="7"/>
  <c r="S78" i="7"/>
  <c r="T78" i="7"/>
  <c r="U78" i="7"/>
  <c r="V78" i="7"/>
  <c r="W78" i="7"/>
  <c r="X78" i="7"/>
  <c r="Y78" i="7"/>
  <c r="Z78" i="7"/>
  <c r="AA78" i="7"/>
  <c r="AB78" i="7"/>
  <c r="AC78" i="7"/>
  <c r="AD78" i="7"/>
  <c r="AE78" i="7"/>
  <c r="AF78" i="7"/>
  <c r="AG78" i="7"/>
  <c r="AH78" i="7"/>
  <c r="R101" i="7"/>
  <c r="R100" i="7" s="1"/>
  <c r="S101" i="7"/>
  <c r="S100" i="7" s="1"/>
  <c r="T101" i="7"/>
  <c r="T100" i="7" s="1"/>
  <c r="U100" i="7"/>
  <c r="V101" i="7"/>
  <c r="V100" i="7" s="1"/>
  <c r="W101" i="7"/>
  <c r="W100" i="7" s="1"/>
  <c r="X100" i="7"/>
  <c r="Y101" i="7"/>
  <c r="Y100" i="7" s="1"/>
  <c r="AA101" i="7"/>
  <c r="AA100" i="7" s="1"/>
  <c r="AB101" i="7"/>
  <c r="AB100" i="7" s="1"/>
  <c r="AC101" i="7"/>
  <c r="AC100" i="7" s="1"/>
  <c r="P98" i="7"/>
  <c r="R97" i="7"/>
  <c r="R96" i="7" s="1"/>
  <c r="S97" i="7"/>
  <c r="S96" i="7" s="1"/>
  <c r="T97" i="7"/>
  <c r="T96" i="7" s="1"/>
  <c r="U97" i="7"/>
  <c r="U96" i="7" s="1"/>
  <c r="V97" i="7"/>
  <c r="V96" i="7" s="1"/>
  <c r="W97" i="7"/>
  <c r="W96" i="7" s="1"/>
  <c r="X96" i="7"/>
  <c r="Y97" i="7"/>
  <c r="Y96" i="7" s="1"/>
  <c r="AA96" i="7"/>
  <c r="AB97" i="7"/>
  <c r="AB96" i="7" s="1"/>
  <c r="AC97" i="7"/>
  <c r="AC96" i="7" s="1"/>
  <c r="AG97" i="7"/>
  <c r="AG96" i="7" s="1"/>
  <c r="AH97" i="7"/>
  <c r="AH96" i="7" s="1"/>
  <c r="Q43" i="7"/>
  <c r="Q38" i="7" s="1"/>
  <c r="R43" i="7"/>
  <c r="R38" i="7" s="1"/>
  <c r="S43" i="7"/>
  <c r="S38" i="7" s="1"/>
  <c r="T43" i="7"/>
  <c r="T38" i="7" s="1"/>
  <c r="U43" i="7"/>
  <c r="U38" i="7" s="1"/>
  <c r="V43" i="7"/>
  <c r="V38" i="7" s="1"/>
  <c r="W43" i="7"/>
  <c r="X43" i="7"/>
  <c r="X38" i="7" s="1"/>
  <c r="Y43" i="7"/>
  <c r="Y38" i="7" s="1"/>
  <c r="Z43" i="7"/>
  <c r="Z38" i="7" s="1"/>
  <c r="AA43" i="7"/>
  <c r="AA38" i="7" s="1"/>
  <c r="AB43" i="7"/>
  <c r="AB38" i="7" s="1"/>
  <c r="AC43" i="7"/>
  <c r="AC38" i="7" s="1"/>
  <c r="AF43" i="7"/>
  <c r="AF38" i="7" s="1"/>
  <c r="AG43" i="7"/>
  <c r="AG38" i="7" s="1"/>
  <c r="AH43" i="7"/>
  <c r="AH38" i="7" s="1"/>
  <c r="AH44" i="7"/>
  <c r="Q45" i="7"/>
  <c r="Q40" i="7" s="1"/>
  <c r="R45" i="7"/>
  <c r="R40" i="7" s="1"/>
  <c r="S45" i="7"/>
  <c r="S40" i="7" s="1"/>
  <c r="T45" i="7"/>
  <c r="U45" i="7"/>
  <c r="U40" i="7" s="1"/>
  <c r="V45" i="7"/>
  <c r="V40" i="7" s="1"/>
  <c r="W45" i="7"/>
  <c r="W40" i="7" s="1"/>
  <c r="Y45" i="7"/>
  <c r="Y40" i="7" s="1"/>
  <c r="Z45" i="7"/>
  <c r="Z40" i="7" s="1"/>
  <c r="AA45" i="7"/>
  <c r="AA40" i="7" s="1"/>
  <c r="AB45" i="7"/>
  <c r="AB40" i="7" s="1"/>
  <c r="AC45" i="7"/>
  <c r="AC40" i="7" s="1"/>
  <c r="AD40" i="7"/>
  <c r="AE45" i="7"/>
  <c r="AE40" i="7" s="1"/>
  <c r="AG45" i="7"/>
  <c r="AG40" i="7" s="1"/>
  <c r="AH45" i="7"/>
  <c r="AH40" i="7" s="1"/>
  <c r="W38" i="7"/>
  <c r="AE38" i="7"/>
  <c r="T40" i="7"/>
  <c r="Q41" i="7"/>
  <c r="R41" i="7"/>
  <c r="S41" i="7"/>
  <c r="T41" i="7"/>
  <c r="U41" i="7"/>
  <c r="V41" i="7"/>
  <c r="W41" i="7"/>
  <c r="W22" i="7" s="1"/>
  <c r="X41" i="7"/>
  <c r="Y41" i="7"/>
  <c r="Z41" i="7"/>
  <c r="AA41" i="7"/>
  <c r="AB41" i="7"/>
  <c r="AC41" i="7"/>
  <c r="AD41" i="7"/>
  <c r="AE41" i="7"/>
  <c r="AF41" i="7"/>
  <c r="AG41" i="7"/>
  <c r="AH41" i="7"/>
  <c r="Q24" i="7"/>
  <c r="Q19" i="7" s="1"/>
  <c r="R24" i="7"/>
  <c r="T24" i="7"/>
  <c r="U24" i="7"/>
  <c r="V24" i="7"/>
  <c r="W24" i="7"/>
  <c r="X24" i="7"/>
  <c r="Y24" i="7"/>
  <c r="Z24" i="7"/>
  <c r="AA24" i="7"/>
  <c r="AB24" i="7"/>
  <c r="AC24" i="7"/>
  <c r="AG24" i="7"/>
  <c r="AH24" i="7"/>
  <c r="Q26" i="7"/>
  <c r="R26" i="7"/>
  <c r="S26" i="7"/>
  <c r="T26" i="7"/>
  <c r="U26" i="7"/>
  <c r="V26" i="7"/>
  <c r="W26" i="7"/>
  <c r="X26" i="7"/>
  <c r="Y26" i="7"/>
  <c r="Z26" i="7"/>
  <c r="AA26" i="7"/>
  <c r="AB26" i="7"/>
  <c r="AC26" i="7"/>
  <c r="AD26" i="7"/>
  <c r="AF26" i="7"/>
  <c r="AG26" i="7"/>
  <c r="AH26" i="7"/>
  <c r="Q27" i="7"/>
  <c r="R27" i="7"/>
  <c r="S27" i="7"/>
  <c r="T27" i="7"/>
  <c r="U27" i="7"/>
  <c r="V27" i="7"/>
  <c r="W27" i="7"/>
  <c r="X27" i="7"/>
  <c r="Y27" i="7"/>
  <c r="Z27" i="7"/>
  <c r="AA27" i="7"/>
  <c r="AB27" i="7"/>
  <c r="AC27" i="7"/>
  <c r="AD27" i="7"/>
  <c r="AE27" i="7"/>
  <c r="AG27" i="7"/>
  <c r="AH27" i="7"/>
  <c r="S22" i="7"/>
  <c r="AA22" i="7"/>
  <c r="P27" i="7"/>
  <c r="O27" i="7"/>
  <c r="AH39" i="7" l="1"/>
  <c r="G33" i="8"/>
  <c r="AA44" i="7"/>
  <c r="V44" i="7"/>
  <c r="T44" i="7"/>
  <c r="T39" i="7" s="1"/>
  <c r="R44" i="7"/>
  <c r="Y44" i="7"/>
  <c r="Y39" i="7" s="1"/>
  <c r="W44" i="7"/>
  <c r="U44" i="7"/>
  <c r="U39" i="7" s="1"/>
  <c r="S44" i="7"/>
  <c r="Q64" i="7"/>
  <c r="Q63" i="7" s="1"/>
  <c r="AD65" i="7"/>
  <c r="J9" i="8"/>
  <c r="X153" i="7"/>
  <c r="X148" i="7" s="1"/>
  <c r="P153" i="7"/>
  <c r="AE56" i="7"/>
  <c r="AF56" i="7" s="1"/>
  <c r="Z122" i="7"/>
  <c r="AE22" i="7"/>
  <c r="AF27" i="7"/>
  <c r="AE57" i="7"/>
  <c r="S19" i="7"/>
  <c r="AE161" i="7"/>
  <c r="C10" i="8"/>
  <c r="AG22" i="7"/>
  <c r="AC22" i="7"/>
  <c r="Y22" i="7"/>
  <c r="U22" i="7"/>
  <c r="Q22" i="7"/>
  <c r="AH21" i="7"/>
  <c r="AD21" i="7"/>
  <c r="Z21" i="7"/>
  <c r="V21" i="7"/>
  <c r="R21" i="7"/>
  <c r="AG111" i="7"/>
  <c r="AE111" i="7"/>
  <c r="AC111" i="7"/>
  <c r="AA111" i="7"/>
  <c r="AA16" i="7" s="1"/>
  <c r="Y111" i="7"/>
  <c r="W111" i="7"/>
  <c r="W16" i="7" s="1"/>
  <c r="U111" i="7"/>
  <c r="S111" i="7"/>
  <c r="S16" i="7" s="1"/>
  <c r="Q111" i="7"/>
  <c r="Z56" i="7"/>
  <c r="Z55" i="7" s="1"/>
  <c r="Z44" i="7" s="1"/>
  <c r="Z39" i="7" s="1"/>
  <c r="AE12" i="10"/>
  <c r="AD12" i="10"/>
  <c r="AE18" i="10"/>
  <c r="AG19" i="7"/>
  <c r="AC19" i="7"/>
  <c r="Y19" i="7"/>
  <c r="U19" i="7"/>
  <c r="AA19" i="7"/>
  <c r="W19" i="7"/>
  <c r="R19" i="7"/>
  <c r="AH22" i="7"/>
  <c r="AH16" i="7" s="1"/>
  <c r="AD22" i="7"/>
  <c r="AD16" i="7" s="1"/>
  <c r="AB22" i="7"/>
  <c r="AB16" i="7" s="1"/>
  <c r="Z22" i="7"/>
  <c r="Z16" i="7" s="1"/>
  <c r="X22" i="7"/>
  <c r="X16" i="7" s="1"/>
  <c r="V22" i="7"/>
  <c r="V16" i="7" s="1"/>
  <c r="T22" i="7"/>
  <c r="T16" i="7" s="1"/>
  <c r="R22" i="7"/>
  <c r="R16" i="7" s="1"/>
  <c r="AG21" i="7"/>
  <c r="AE21" i="7"/>
  <c r="AE15" i="7" s="1"/>
  <c r="AC21" i="7"/>
  <c r="AA21" i="7"/>
  <c r="Y21" i="7"/>
  <c r="W21" i="7"/>
  <c r="W15" i="7" s="1"/>
  <c r="U21" i="7"/>
  <c r="S21" i="7"/>
  <c r="Q21" i="7"/>
  <c r="AG110" i="7"/>
  <c r="AG15" i="7" s="1"/>
  <c r="AC110" i="7"/>
  <c r="AC15" i="7" s="1"/>
  <c r="AA110" i="7"/>
  <c r="Y110" i="7"/>
  <c r="Y15" i="7" s="1"/>
  <c r="W110" i="7"/>
  <c r="U110" i="7"/>
  <c r="U15" i="7" s="1"/>
  <c r="S110" i="7"/>
  <c r="Q110" i="7"/>
  <c r="Q15" i="7" s="1"/>
  <c r="S109" i="7"/>
  <c r="AD165" i="7"/>
  <c r="AE165" i="7" s="1"/>
  <c r="Z101" i="7"/>
  <c r="H10" i="8"/>
  <c r="D25" i="8"/>
  <c r="D17" i="8"/>
  <c r="AD103" i="7"/>
  <c r="AE103" i="7" s="1"/>
  <c r="AB21" i="7"/>
  <c r="T21" i="7"/>
  <c r="AE162" i="7"/>
  <c r="W119" i="7"/>
  <c r="W114" i="7" s="1"/>
  <c r="W109" i="7" s="1"/>
  <c r="AD102" i="7"/>
  <c r="AE102" i="7" s="1"/>
  <c r="Q97" i="7"/>
  <c r="AD98" i="7"/>
  <c r="T19" i="7"/>
  <c r="AH19" i="7"/>
  <c r="AB19" i="7"/>
  <c r="Z19" i="7"/>
  <c r="X19" i="7"/>
  <c r="V19" i="7"/>
  <c r="X93" i="7"/>
  <c r="X76" i="7" s="1"/>
  <c r="V93" i="7"/>
  <c r="V76" i="7" s="1"/>
  <c r="T93" i="7"/>
  <c r="T76" i="7" s="1"/>
  <c r="AA15" i="7"/>
  <c r="S15" i="7"/>
  <c r="AB93" i="7"/>
  <c r="AB76" i="7" s="1"/>
  <c r="S93" i="7"/>
  <c r="S76" i="7" s="1"/>
  <c r="Y119" i="7"/>
  <c r="Y114" i="7" s="1"/>
  <c r="Y109" i="7" s="1"/>
  <c r="U119" i="7"/>
  <c r="U114" i="7" s="1"/>
  <c r="U109" i="7" s="1"/>
  <c r="AC93" i="7"/>
  <c r="AC76" i="7" s="1"/>
  <c r="Y93" i="7"/>
  <c r="Y76" i="7" s="1"/>
  <c r="W93" i="7"/>
  <c r="W76" i="7" s="1"/>
  <c r="U93" i="7"/>
  <c r="U76" i="7" s="1"/>
  <c r="AH108" i="7"/>
  <c r="AB108" i="7"/>
  <c r="AB13" i="7" s="1"/>
  <c r="AC39" i="7"/>
  <c r="AA39" i="7"/>
  <c r="W39" i="7"/>
  <c r="S39" i="7"/>
  <c r="AG39" i="7"/>
  <c r="AH110" i="7"/>
  <c r="AH15" i="7" s="1"/>
  <c r="AD110" i="7"/>
  <c r="AD15" i="7" s="1"/>
  <c r="AB110" i="7"/>
  <c r="AB15" i="7" s="1"/>
  <c r="Z110" i="7"/>
  <c r="V110" i="7"/>
  <c r="V15" i="7" s="1"/>
  <c r="T110" i="7"/>
  <c r="R110" i="7"/>
  <c r="R15" i="7" s="1"/>
  <c r="AG108" i="7"/>
  <c r="AC108" i="7"/>
  <c r="AB39" i="7"/>
  <c r="V39" i="7"/>
  <c r="R39" i="7"/>
  <c r="Z108" i="7"/>
  <c r="AA155" i="7"/>
  <c r="AA151" i="7" s="1"/>
  <c r="AA146" i="7" s="1"/>
  <c r="AA108" i="7" s="1"/>
  <c r="AC119" i="7"/>
  <c r="AC114" i="7" s="1"/>
  <c r="AC109" i="7" s="1"/>
  <c r="Q122" i="7"/>
  <c r="AA93" i="7"/>
  <c r="AA76" i="7" s="1"/>
  <c r="R93" i="7"/>
  <c r="R76" i="7" s="1"/>
  <c r="AB119" i="7"/>
  <c r="AB114" i="7" s="1"/>
  <c r="AB109" i="7" s="1"/>
  <c r="Z119" i="7"/>
  <c r="Z114" i="7" s="1"/>
  <c r="Z109" i="7" s="1"/>
  <c r="X119" i="7"/>
  <c r="X114" i="7" s="1"/>
  <c r="X109" i="7" s="1"/>
  <c r="V119" i="7"/>
  <c r="V114" i="7" s="1"/>
  <c r="V109" i="7" s="1"/>
  <c r="T119" i="7"/>
  <c r="T114" i="7" s="1"/>
  <c r="T109" i="7" s="1"/>
  <c r="R119" i="7"/>
  <c r="R114" i="7" s="1"/>
  <c r="R109" i="7" s="1"/>
  <c r="D10" i="8"/>
  <c r="I9" i="8"/>
  <c r="L9" i="8"/>
  <c r="H9" i="8"/>
  <c r="H33" i="8" s="1"/>
  <c r="K9" i="8"/>
  <c r="G9" i="8"/>
  <c r="F9" i="8"/>
  <c r="F33" i="8" s="1"/>
  <c r="E9" i="8"/>
  <c r="E33" i="8" s="1"/>
  <c r="C9" i="8"/>
  <c r="C33" i="8" s="1"/>
  <c r="Q101" i="7"/>
  <c r="AD101" i="7" s="1"/>
  <c r="AE101" i="7" s="1"/>
  <c r="AF101" i="7" s="1"/>
  <c r="AE159" i="7"/>
  <c r="AE160" i="7"/>
  <c r="V155" i="7"/>
  <c r="V151" i="7" s="1"/>
  <c r="V146" i="7" s="1"/>
  <c r="V108" i="7" s="1"/>
  <c r="U156" i="7"/>
  <c r="T20" i="7" l="1"/>
  <c r="T15" i="7"/>
  <c r="Z15" i="7"/>
  <c r="AE16" i="7"/>
  <c r="AD64" i="7"/>
  <c r="AE64" i="7" s="1"/>
  <c r="AE65" i="7"/>
  <c r="Q62" i="7"/>
  <c r="Q44" i="7" s="1"/>
  <c r="Q39" i="7" s="1"/>
  <c r="AD63" i="7"/>
  <c r="S20" i="7"/>
  <c r="S14" i="7" s="1"/>
  <c r="D9" i="8"/>
  <c r="D33" i="8" s="1"/>
  <c r="M9" i="8"/>
  <c r="P148" i="7"/>
  <c r="AF148" i="7" s="1"/>
  <c r="AF153" i="7"/>
  <c r="Q96" i="7"/>
  <c r="AD97" i="7"/>
  <c r="AE97" i="7" s="1"/>
  <c r="AF97" i="7" s="1"/>
  <c r="Z100" i="7"/>
  <c r="Z93" i="7" s="1"/>
  <c r="Z76" i="7" s="1"/>
  <c r="Z20" i="7" s="1"/>
  <c r="Z18" i="7" s="1"/>
  <c r="AG101" i="7"/>
  <c r="AA13" i="7"/>
  <c r="T18" i="7"/>
  <c r="AC13" i="7"/>
  <c r="V13" i="7"/>
  <c r="AG13" i="7"/>
  <c r="AH13" i="7"/>
  <c r="AB20" i="7"/>
  <c r="AB18" i="7" s="1"/>
  <c r="U20" i="7"/>
  <c r="U18" i="7" s="1"/>
  <c r="Y20" i="7"/>
  <c r="Y14" i="7" s="1"/>
  <c r="Q16" i="7"/>
  <c r="Y16" i="7"/>
  <c r="AG16" i="7"/>
  <c r="U16" i="7"/>
  <c r="AC16" i="7"/>
  <c r="V20" i="7"/>
  <c r="V18" i="7" s="1"/>
  <c r="Z13" i="7"/>
  <c r="W20" i="7"/>
  <c r="W14" i="7" s="1"/>
  <c r="AA20" i="7"/>
  <c r="AA14" i="7" s="1"/>
  <c r="AE158" i="7"/>
  <c r="AE155" i="7" s="1"/>
  <c r="AD155" i="7"/>
  <c r="AD151" i="7" s="1"/>
  <c r="AD146" i="7" s="1"/>
  <c r="AD108" i="7" s="1"/>
  <c r="AD13" i="7" s="1"/>
  <c r="AD105" i="7"/>
  <c r="AE105" i="7" s="1"/>
  <c r="AE98" i="7"/>
  <c r="AE96" i="7" s="1"/>
  <c r="AE55" i="7"/>
  <c r="AD55" i="7"/>
  <c r="Q119" i="7"/>
  <c r="Q114" i="7" s="1"/>
  <c r="Q109" i="7" s="1"/>
  <c r="Q155" i="7"/>
  <c r="Q151" i="7" s="1"/>
  <c r="Q146" i="7" s="1"/>
  <c r="Q108" i="7" s="1"/>
  <c r="Q13" i="7" s="1"/>
  <c r="AC20" i="7"/>
  <c r="AC14" i="7" s="1"/>
  <c r="R20" i="7"/>
  <c r="R14" i="7" s="1"/>
  <c r="T14" i="7"/>
  <c r="Q100" i="7"/>
  <c r="R155" i="7"/>
  <c r="R151" i="7" s="1"/>
  <c r="R146" i="7" s="1"/>
  <c r="R108" i="7" s="1"/>
  <c r="R13" i="7" s="1"/>
  <c r="S155" i="7"/>
  <c r="T155" i="7"/>
  <c r="T151" i="7" s="1"/>
  <c r="T146" i="7" s="1"/>
  <c r="T108" i="7" s="1"/>
  <c r="T13" i="7" s="1"/>
  <c r="U155" i="7"/>
  <c r="U151" i="7" s="1"/>
  <c r="U146" i="7" s="1"/>
  <c r="U108" i="7" s="1"/>
  <c r="U13" i="7" s="1"/>
  <c r="W155" i="7"/>
  <c r="W151" i="7" s="1"/>
  <c r="W146" i="7" s="1"/>
  <c r="W108" i="7" s="1"/>
  <c r="W13" i="7" s="1"/>
  <c r="X155" i="7"/>
  <c r="X151" i="7" s="1"/>
  <c r="X146" i="7" s="1"/>
  <c r="X108" i="7" s="1"/>
  <c r="X13" i="7" s="1"/>
  <c r="Y151" i="7"/>
  <c r="Y146" i="7" s="1"/>
  <c r="Y108" i="7" s="1"/>
  <c r="Y13" i="7" s="1"/>
  <c r="AD62" i="7" l="1"/>
  <c r="AE62" i="7" s="1"/>
  <c r="AE44" i="7" s="1"/>
  <c r="AE39" i="7" s="1"/>
  <c r="AE63" i="7"/>
  <c r="Q93" i="7"/>
  <c r="Q76" i="7" s="1"/>
  <c r="Q20" i="7" s="1"/>
  <c r="Q14" i="7" s="1"/>
  <c r="Q12" i="7" s="1"/>
  <c r="S18" i="7"/>
  <c r="AA12" i="7"/>
  <c r="S151" i="7"/>
  <c r="S146" i="7" s="1"/>
  <c r="S108" i="7" s="1"/>
  <c r="S13" i="7" s="1"/>
  <c r="S12" i="7" s="1"/>
  <c r="U14" i="7"/>
  <c r="U12" i="7" s="1"/>
  <c r="AD96" i="7"/>
  <c r="AE151" i="7"/>
  <c r="AF155" i="7"/>
  <c r="V14" i="7"/>
  <c r="V12" i="7" s="1"/>
  <c r="AF55" i="7"/>
  <c r="Y18" i="7"/>
  <c r="AH101" i="7"/>
  <c r="AH100" i="7" s="1"/>
  <c r="AH93" i="7" s="1"/>
  <c r="AH76" i="7" s="1"/>
  <c r="AH20" i="7" s="1"/>
  <c r="AG100" i="7"/>
  <c r="AG93" i="7" s="1"/>
  <c r="AG76" i="7" s="1"/>
  <c r="AG20" i="7" s="1"/>
  <c r="AG14" i="7" s="1"/>
  <c r="W18" i="7"/>
  <c r="AC12" i="7"/>
  <c r="W12" i="7"/>
  <c r="AB14" i="7"/>
  <c r="AB12" i="7" s="1"/>
  <c r="AA18" i="7"/>
  <c r="AG12" i="7"/>
  <c r="AC18" i="7"/>
  <c r="AD100" i="7"/>
  <c r="Z14" i="7"/>
  <c r="Z12" i="7" s="1"/>
  <c r="Y12" i="7"/>
  <c r="R18" i="7"/>
  <c r="T12" i="7"/>
  <c r="R12" i="7"/>
  <c r="Q18" i="7"/>
  <c r="P116" i="7"/>
  <c r="P113" i="7"/>
  <c r="P137" i="7"/>
  <c r="P51" i="7"/>
  <c r="O166" i="7"/>
  <c r="O153" i="7" s="1"/>
  <c r="O149" i="7"/>
  <c r="O148" i="7"/>
  <c r="O147" i="7"/>
  <c r="O119" i="7"/>
  <c r="O116" i="7"/>
  <c r="O111" i="7" s="1"/>
  <c r="O114" i="7"/>
  <c r="O113" i="7"/>
  <c r="K96" i="7"/>
  <c r="O78" i="7"/>
  <c r="O77" i="7"/>
  <c r="O41" i="7"/>
  <c r="O22" i="7" s="1"/>
  <c r="O26" i="7"/>
  <c r="O24" i="7"/>
  <c r="O51" i="7"/>
  <c r="O45" i="7" s="1"/>
  <c r="O40" i="7" s="1"/>
  <c r="P119" i="7"/>
  <c r="P114" i="7" s="1"/>
  <c r="P122" i="7"/>
  <c r="O137" i="7"/>
  <c r="O120" i="7" s="1"/>
  <c r="O115" i="7" s="1"/>
  <c r="P141" i="7"/>
  <c r="P147" i="7"/>
  <c r="P149" i="7"/>
  <c r="O151" i="7"/>
  <c r="O146" i="7" s="1"/>
  <c r="O108" i="7" s="1"/>
  <c r="N166" i="7"/>
  <c r="O55" i="7"/>
  <c r="O62" i="7"/>
  <c r="P62" i="7"/>
  <c r="O64" i="7"/>
  <c r="P64" i="7"/>
  <c r="O72" i="7"/>
  <c r="O69" i="7" s="1"/>
  <c r="P72" i="7"/>
  <c r="P77" i="7"/>
  <c r="P78" i="7"/>
  <c r="O84" i="7"/>
  <c r="P84" i="7"/>
  <c r="O86" i="7"/>
  <c r="P86" i="7"/>
  <c r="O88" i="7"/>
  <c r="P88" i="7"/>
  <c r="O96" i="7"/>
  <c r="P96" i="7"/>
  <c r="P93" i="7" s="1"/>
  <c r="O47" i="7"/>
  <c r="P47" i="7"/>
  <c r="AD47" i="7" s="1"/>
  <c r="AE47" i="7" s="1"/>
  <c r="O49" i="7"/>
  <c r="P49" i="7"/>
  <c r="AD49" i="7" s="1"/>
  <c r="AE49" i="7" s="1"/>
  <c r="P41" i="7"/>
  <c r="P26" i="7"/>
  <c r="J131" i="9"/>
  <c r="J130" i="9"/>
  <c r="J129" i="9"/>
  <c r="M128" i="9"/>
  <c r="M124" i="9" s="1"/>
  <c r="M119" i="9" s="1"/>
  <c r="L128" i="9"/>
  <c r="L124" i="9" s="1"/>
  <c r="L119" i="9" s="1"/>
  <c r="K128" i="9"/>
  <c r="J127" i="9"/>
  <c r="M126" i="9"/>
  <c r="M122" i="9" s="1"/>
  <c r="M117" i="9" s="1"/>
  <c r="L126" i="9"/>
  <c r="K126" i="9"/>
  <c r="J126" i="9"/>
  <c r="L122" i="9"/>
  <c r="K122" i="9"/>
  <c r="J122" i="9"/>
  <c r="M120" i="9"/>
  <c r="L120" i="9"/>
  <c r="K120" i="9"/>
  <c r="J120" i="9"/>
  <c r="J95" i="9" s="1"/>
  <c r="M118" i="9"/>
  <c r="L118" i="9"/>
  <c r="K118" i="9"/>
  <c r="J118" i="9"/>
  <c r="L117" i="9"/>
  <c r="K117" i="9"/>
  <c r="J117" i="9"/>
  <c r="J115" i="9"/>
  <c r="J114" i="9"/>
  <c r="J113" i="9"/>
  <c r="M112" i="9"/>
  <c r="L112" i="9"/>
  <c r="K112" i="9"/>
  <c r="J111" i="9"/>
  <c r="J110" i="9"/>
  <c r="J109" i="9"/>
  <c r="M108" i="9"/>
  <c r="M104" i="9" s="1"/>
  <c r="M99" i="9" s="1"/>
  <c r="M94" i="9" s="1"/>
  <c r="L108" i="9"/>
  <c r="L104" i="9" s="1"/>
  <c r="L99" i="9" s="1"/>
  <c r="K108" i="9"/>
  <c r="J108" i="9" s="1"/>
  <c r="J107" i="9"/>
  <c r="M106" i="9"/>
  <c r="L106" i="9"/>
  <c r="K106" i="9"/>
  <c r="J106" i="9"/>
  <c r="K104" i="9"/>
  <c r="K99" i="9" s="1"/>
  <c r="M103" i="9"/>
  <c r="M98" i="9" s="1"/>
  <c r="L103" i="9"/>
  <c r="K103" i="9"/>
  <c r="K98" i="9" s="1"/>
  <c r="J103" i="9"/>
  <c r="J98" i="9" s="1"/>
  <c r="J93" i="9" s="1"/>
  <c r="M100" i="9"/>
  <c r="M95" i="9" s="1"/>
  <c r="L100" i="9"/>
  <c r="K100" i="9"/>
  <c r="K95" i="9" s="1"/>
  <c r="L98" i="9"/>
  <c r="M97" i="9"/>
  <c r="L97" i="9"/>
  <c r="K97" i="9"/>
  <c r="J97" i="9"/>
  <c r="L95" i="9"/>
  <c r="J89" i="9"/>
  <c r="M88" i="9"/>
  <c r="M22" i="9" s="1"/>
  <c r="L88" i="9"/>
  <c r="K88" i="9"/>
  <c r="J87" i="9"/>
  <c r="M86" i="9"/>
  <c r="M83" i="9" s="1"/>
  <c r="L86" i="9"/>
  <c r="L83" i="9" s="1"/>
  <c r="K86" i="9"/>
  <c r="K83" i="9"/>
  <c r="J80" i="9"/>
  <c r="J79" i="9"/>
  <c r="M78" i="9"/>
  <c r="L78" i="9"/>
  <c r="K78" i="9"/>
  <c r="J77" i="9"/>
  <c r="M76" i="9"/>
  <c r="L76" i="9"/>
  <c r="K76" i="9"/>
  <c r="J76" i="9"/>
  <c r="J75" i="9"/>
  <c r="M74" i="9"/>
  <c r="L74" i="9"/>
  <c r="K74" i="9"/>
  <c r="K71" i="9" s="1"/>
  <c r="K66" i="9" s="1"/>
  <c r="J74" i="9"/>
  <c r="M71" i="9"/>
  <c r="M68" i="9"/>
  <c r="L68" i="9"/>
  <c r="K68" i="9"/>
  <c r="J68" i="9"/>
  <c r="M67" i="9"/>
  <c r="L67" i="9"/>
  <c r="K67" i="9"/>
  <c r="J67" i="9"/>
  <c r="M65" i="9"/>
  <c r="L65" i="9"/>
  <c r="J65" i="9"/>
  <c r="J63" i="9"/>
  <c r="M62" i="9"/>
  <c r="L62" i="9"/>
  <c r="K62" i="9"/>
  <c r="J62" i="9"/>
  <c r="M59" i="9"/>
  <c r="L59" i="9"/>
  <c r="K59" i="9"/>
  <c r="J59" i="9"/>
  <c r="J56" i="9"/>
  <c r="J55" i="9"/>
  <c r="M54" i="9"/>
  <c r="L54" i="9"/>
  <c r="K54" i="9"/>
  <c r="J53" i="9"/>
  <c r="M52" i="9"/>
  <c r="L52" i="9"/>
  <c r="K52" i="9"/>
  <c r="J51" i="9"/>
  <c r="J50" i="9"/>
  <c r="M49" i="9"/>
  <c r="M38" i="9" s="1"/>
  <c r="M33" i="9" s="1"/>
  <c r="L49" i="9"/>
  <c r="K49" i="9"/>
  <c r="J48" i="9"/>
  <c r="J47" i="9"/>
  <c r="J46" i="9"/>
  <c r="L45" i="9"/>
  <c r="L39" i="9" s="1"/>
  <c r="L34" i="9" s="1"/>
  <c r="K45" i="9"/>
  <c r="J44" i="9"/>
  <c r="M43" i="9"/>
  <c r="L43" i="9"/>
  <c r="K43" i="9"/>
  <c r="J42" i="9"/>
  <c r="M41" i="9"/>
  <c r="L41" i="9"/>
  <c r="L38" i="9" s="1"/>
  <c r="L33" i="9" s="1"/>
  <c r="K41" i="9"/>
  <c r="M39" i="9"/>
  <c r="M34" i="9" s="1"/>
  <c r="K37" i="9"/>
  <c r="K32" i="9" s="1"/>
  <c r="M35" i="9"/>
  <c r="L35" i="9"/>
  <c r="K35" i="9"/>
  <c r="K20" i="9" s="1"/>
  <c r="J35" i="9"/>
  <c r="L32" i="9"/>
  <c r="J32" i="9"/>
  <c r="J30" i="9"/>
  <c r="J25" i="9" s="1"/>
  <c r="J20" i="9" s="1"/>
  <c r="J28" i="9"/>
  <c r="L27" i="9"/>
  <c r="L26" i="9" s="1"/>
  <c r="K27" i="9"/>
  <c r="M26" i="9"/>
  <c r="M25" i="9"/>
  <c r="L25" i="9"/>
  <c r="L20" i="9" s="1"/>
  <c r="L14" i="9" s="1"/>
  <c r="K25" i="9"/>
  <c r="M24" i="9"/>
  <c r="L24" i="9"/>
  <c r="K24" i="9"/>
  <c r="J24" i="9"/>
  <c r="L22" i="9"/>
  <c r="L17" i="9" s="1"/>
  <c r="M166" i="7"/>
  <c r="L166" i="7"/>
  <c r="K166" i="7"/>
  <c r="M155" i="7"/>
  <c r="M151" i="7" s="1"/>
  <c r="M146" i="7" s="1"/>
  <c r="L155" i="7"/>
  <c r="L151" i="7" s="1"/>
  <c r="L146" i="7" s="1"/>
  <c r="K155" i="7"/>
  <c r="K151" i="7" s="1"/>
  <c r="K146" i="7" s="1"/>
  <c r="M153" i="7"/>
  <c r="M148" i="7" s="1"/>
  <c r="L153" i="7"/>
  <c r="K153" i="7"/>
  <c r="K148" i="7" s="1"/>
  <c r="M149" i="7"/>
  <c r="L149" i="7"/>
  <c r="K149" i="7"/>
  <c r="L148" i="7"/>
  <c r="M147" i="7"/>
  <c r="L147" i="7"/>
  <c r="K147" i="7"/>
  <c r="M141" i="7"/>
  <c r="L141" i="7"/>
  <c r="K141" i="7"/>
  <c r="M137" i="7"/>
  <c r="L137" i="7"/>
  <c r="L120" i="7" s="1"/>
  <c r="L115" i="7" s="1"/>
  <c r="K137" i="7"/>
  <c r="M122" i="7"/>
  <c r="L122" i="7"/>
  <c r="K122" i="7"/>
  <c r="M119" i="7"/>
  <c r="M114" i="7" s="1"/>
  <c r="M109" i="7" s="1"/>
  <c r="L119" i="7"/>
  <c r="L114" i="7" s="1"/>
  <c r="K119" i="7"/>
  <c r="M116" i="7"/>
  <c r="L116" i="7"/>
  <c r="K116" i="7"/>
  <c r="K114" i="7"/>
  <c r="K109" i="7" s="1"/>
  <c r="M113" i="7"/>
  <c r="L113" i="7"/>
  <c r="K113" i="7"/>
  <c r="M100" i="7"/>
  <c r="M24" i="7" s="1"/>
  <c r="L100" i="7"/>
  <c r="K100" i="7"/>
  <c r="M96" i="7"/>
  <c r="M93" i="7" s="1"/>
  <c r="L96" i="7"/>
  <c r="M88" i="7"/>
  <c r="L88" i="7"/>
  <c r="K88" i="7"/>
  <c r="M86" i="7"/>
  <c r="L86" i="7"/>
  <c r="K86" i="7"/>
  <c r="M84" i="7"/>
  <c r="L84" i="7"/>
  <c r="K84" i="7"/>
  <c r="M78" i="7"/>
  <c r="L78" i="7"/>
  <c r="K78" i="7"/>
  <c r="M77" i="7"/>
  <c r="L77" i="7"/>
  <c r="K77" i="7"/>
  <c r="M75" i="7"/>
  <c r="L75" i="7"/>
  <c r="M72" i="7"/>
  <c r="L72" i="7"/>
  <c r="L69" i="7" s="1"/>
  <c r="K72" i="7"/>
  <c r="M69" i="7"/>
  <c r="K69" i="7"/>
  <c r="M64" i="7"/>
  <c r="L64" i="7"/>
  <c r="K64" i="7"/>
  <c r="M62" i="7"/>
  <c r="L62" i="7"/>
  <c r="K62" i="7"/>
  <c r="M55" i="7"/>
  <c r="L55" i="7"/>
  <c r="K55" i="7"/>
  <c r="L51" i="7"/>
  <c r="L45" i="7" s="1"/>
  <c r="L40" i="7" s="1"/>
  <c r="K51" i="7"/>
  <c r="M49" i="7"/>
  <c r="L49" i="7"/>
  <c r="K49" i="7"/>
  <c r="M47" i="7"/>
  <c r="L47" i="7"/>
  <c r="K47" i="7"/>
  <c r="M45" i="7"/>
  <c r="M40" i="7" s="1"/>
  <c r="M41" i="7"/>
  <c r="L41" i="7"/>
  <c r="K41" i="7"/>
  <c r="L38" i="7"/>
  <c r="L29" i="7"/>
  <c r="L28" i="7" s="1"/>
  <c r="K29" i="7"/>
  <c r="K24" i="7" s="1"/>
  <c r="M28" i="7"/>
  <c r="M27" i="7"/>
  <c r="L27" i="7"/>
  <c r="L22" i="7" s="1"/>
  <c r="K27" i="7"/>
  <c r="M26" i="7"/>
  <c r="L26" i="7"/>
  <c r="K26" i="7"/>
  <c r="J14" i="9" l="1"/>
  <c r="P44" i="7"/>
  <c r="P39" i="7" s="1"/>
  <c r="L24" i="7"/>
  <c r="K43" i="7"/>
  <c r="K38" i="7" s="1"/>
  <c r="K19" i="7" s="1"/>
  <c r="L111" i="7"/>
  <c r="L19" i="9"/>
  <c r="L13" i="9" s="1"/>
  <c r="M20" i="9"/>
  <c r="J92" i="9"/>
  <c r="L92" i="9"/>
  <c r="K93" i="9"/>
  <c r="M93" i="9"/>
  <c r="L94" i="9"/>
  <c r="P22" i="7"/>
  <c r="AF22" i="7" s="1"/>
  <c r="AD44" i="7"/>
  <c r="AD39" i="7" s="1"/>
  <c r="K92" i="9"/>
  <c r="L93" i="9"/>
  <c r="L91" i="9" s="1"/>
  <c r="M43" i="7"/>
  <c r="M38" i="7" s="1"/>
  <c r="M120" i="7"/>
  <c r="M115" i="7" s="1"/>
  <c r="J27" i="9"/>
  <c r="O110" i="7"/>
  <c r="O15" i="7" s="1"/>
  <c r="X120" i="7"/>
  <c r="X115" i="7" s="1"/>
  <c r="X110" i="7" s="1"/>
  <c r="P120" i="7"/>
  <c r="AF96" i="7"/>
  <c r="P69" i="7"/>
  <c r="AF69" i="7" s="1"/>
  <c r="X69" i="7"/>
  <c r="AF72" i="7"/>
  <c r="X51" i="7"/>
  <c r="X45" i="7" s="1"/>
  <c r="X40" i="7" s="1"/>
  <c r="X21" i="7" s="1"/>
  <c r="P45" i="7"/>
  <c r="AE123" i="7"/>
  <c r="AD119" i="7"/>
  <c r="AD114" i="7" s="1"/>
  <c r="AD109" i="7" s="1"/>
  <c r="AE146" i="7"/>
  <c r="AH14" i="7"/>
  <c r="AH12" i="7" s="1"/>
  <c r="AH18" i="7"/>
  <c r="AG18" i="7"/>
  <c r="AD93" i="7"/>
  <c r="AD76" i="7" s="1"/>
  <c r="AE100" i="7"/>
  <c r="K93" i="7"/>
  <c r="K22" i="7"/>
  <c r="M22" i="7"/>
  <c r="K111" i="7"/>
  <c r="M111" i="7"/>
  <c r="L109" i="7"/>
  <c r="L107" i="7" s="1"/>
  <c r="K14" i="9"/>
  <c r="M81" i="7"/>
  <c r="L93" i="7"/>
  <c r="K80" i="7"/>
  <c r="K75" i="7" s="1"/>
  <c r="L81" i="7"/>
  <c r="L76" i="7" s="1"/>
  <c r="L16" i="7"/>
  <c r="L110" i="7"/>
  <c r="L44" i="7"/>
  <c r="L39" i="7" s="1"/>
  <c r="O81" i="7"/>
  <c r="L19" i="7"/>
  <c r="M21" i="7"/>
  <c r="L21" i="7"/>
  <c r="M44" i="7"/>
  <c r="M39" i="7" s="1"/>
  <c r="K81" i="7"/>
  <c r="K28" i="7"/>
  <c r="K44" i="7"/>
  <c r="K39" i="7" s="1"/>
  <c r="K45" i="7"/>
  <c r="K40" i="7" s="1"/>
  <c r="K21" i="7" s="1"/>
  <c r="K120" i="7"/>
  <c r="K115" i="7" s="1"/>
  <c r="K110" i="7" s="1"/>
  <c r="O109" i="7"/>
  <c r="O107" i="7" s="1"/>
  <c r="O21" i="7"/>
  <c r="L15" i="7"/>
  <c r="L108" i="7"/>
  <c r="P75" i="7"/>
  <c r="P19" i="7" s="1"/>
  <c r="O16" i="7"/>
  <c r="M76" i="7"/>
  <c r="K108" i="7"/>
  <c r="M108" i="7"/>
  <c r="M110" i="7"/>
  <c r="M19" i="7"/>
  <c r="L11" i="9"/>
  <c r="M92" i="9"/>
  <c r="M91" i="9" s="1"/>
  <c r="J128" i="9"/>
  <c r="J124" i="9" s="1"/>
  <c r="J119" i="9" s="1"/>
  <c r="J52" i="9"/>
  <c r="J88" i="9"/>
  <c r="P151" i="7"/>
  <c r="P146" i="7" s="1"/>
  <c r="P108" i="7" s="1"/>
  <c r="M66" i="9"/>
  <c r="M19" i="9"/>
  <c r="M13" i="9" s="1"/>
  <c r="K38" i="9"/>
  <c r="K33" i="9" s="1"/>
  <c r="K18" i="9" s="1"/>
  <c r="K70" i="9"/>
  <c r="K65" i="9" s="1"/>
  <c r="J112" i="9"/>
  <c r="J104" i="9" s="1"/>
  <c r="J99" i="9" s="1"/>
  <c r="M14" i="9"/>
  <c r="K22" i="9"/>
  <c r="J41" i="9"/>
  <c r="J43" i="9"/>
  <c r="J45" i="9"/>
  <c r="J39" i="9" s="1"/>
  <c r="J34" i="9" s="1"/>
  <c r="J78" i="9"/>
  <c r="J71" i="9" s="1"/>
  <c r="J86" i="9"/>
  <c r="K124" i="9"/>
  <c r="K119" i="9" s="1"/>
  <c r="K94" i="9" s="1"/>
  <c r="K91" i="9" s="1"/>
  <c r="K26" i="9"/>
  <c r="M18" i="9"/>
  <c r="M12" i="9" s="1"/>
  <c r="L71" i="9"/>
  <c r="L66" i="9" s="1"/>
  <c r="L18" i="9" s="1"/>
  <c r="M37" i="9"/>
  <c r="M32" i="9" s="1"/>
  <c r="M17" i="9" s="1"/>
  <c r="M16" i="9" s="1"/>
  <c r="K107" i="7"/>
  <c r="O38" i="7"/>
  <c r="O93" i="7"/>
  <c r="O44" i="7"/>
  <c r="O39" i="7" s="1"/>
  <c r="P111" i="7"/>
  <c r="P16" i="7" s="1"/>
  <c r="P109" i="7"/>
  <c r="P81" i="7"/>
  <c r="P76" i="7" s="1"/>
  <c r="J26" i="9"/>
  <c r="J22" i="9"/>
  <c r="J17" i="9" s="1"/>
  <c r="J19" i="9"/>
  <c r="K39" i="9"/>
  <c r="K34" i="9" s="1"/>
  <c r="K19" i="9" s="1"/>
  <c r="J49" i="9"/>
  <c r="J54" i="9"/>
  <c r="L23" i="6"/>
  <c r="K23" i="6"/>
  <c r="J11" i="9" l="1"/>
  <c r="K12" i="9"/>
  <c r="AD20" i="7"/>
  <c r="X65" i="7"/>
  <c r="X64" i="7" s="1"/>
  <c r="X63" i="7" s="1"/>
  <c r="X62" i="7" s="1"/>
  <c r="X44" i="7" s="1"/>
  <c r="X39" i="7" s="1"/>
  <c r="X20" i="7" s="1"/>
  <c r="P13" i="7"/>
  <c r="K76" i="7"/>
  <c r="K20" i="7" s="1"/>
  <c r="AF16" i="7"/>
  <c r="AF151" i="7"/>
  <c r="P115" i="7"/>
  <c r="AF120" i="7"/>
  <c r="AD14" i="7"/>
  <c r="AD12" i="7" s="1"/>
  <c r="X15" i="7"/>
  <c r="AF45" i="7"/>
  <c r="P40" i="7"/>
  <c r="AF44" i="7"/>
  <c r="AF39" i="7"/>
  <c r="AF123" i="7"/>
  <c r="AE119" i="7"/>
  <c r="AE122" i="7"/>
  <c r="AF122" i="7" s="1"/>
  <c r="AE108" i="7"/>
  <c r="AF108" i="7" s="1"/>
  <c r="AF146" i="7"/>
  <c r="AF100" i="7"/>
  <c r="AE93" i="7"/>
  <c r="K13" i="7"/>
  <c r="L20" i="7"/>
  <c r="L14" i="7" s="1"/>
  <c r="M20" i="7"/>
  <c r="M14" i="7" s="1"/>
  <c r="L18" i="7"/>
  <c r="M16" i="7"/>
  <c r="M11" i="9"/>
  <c r="M10" i="9" s="1"/>
  <c r="K16" i="7"/>
  <c r="L13" i="7"/>
  <c r="M13" i="7"/>
  <c r="K17" i="9"/>
  <c r="K11" i="9" s="1"/>
  <c r="M107" i="7"/>
  <c r="O19" i="7"/>
  <c r="O13" i="7" s="1"/>
  <c r="K15" i="7"/>
  <c r="M15" i="7"/>
  <c r="O76" i="7"/>
  <c r="O20" i="7" s="1"/>
  <c r="O14" i="7" s="1"/>
  <c r="J83" i="9"/>
  <c r="J66" i="9" s="1"/>
  <c r="J94" i="9"/>
  <c r="J91" i="9" s="1"/>
  <c r="J13" i="9"/>
  <c r="K13" i="9"/>
  <c r="L12" i="9"/>
  <c r="L10" i="9" s="1"/>
  <c r="L16" i="9"/>
  <c r="P20" i="7"/>
  <c r="P14" i="7" s="1"/>
  <c r="J38" i="9"/>
  <c r="J33" i="9" s="1"/>
  <c r="K16" i="9"/>
  <c r="M116" i="6"/>
  <c r="L116" i="6"/>
  <c r="J116" i="6"/>
  <c r="K116" i="6"/>
  <c r="K18" i="7" l="1"/>
  <c r="K14" i="7"/>
  <c r="K12" i="7" s="1"/>
  <c r="K10" i="9"/>
  <c r="X14" i="7"/>
  <c r="X18" i="7"/>
  <c r="X12" i="7"/>
  <c r="M18" i="7"/>
  <c r="O12" i="7"/>
  <c r="P110" i="7"/>
  <c r="AF115" i="7"/>
  <c r="M12" i="7"/>
  <c r="AF40" i="7"/>
  <c r="P21" i="7"/>
  <c r="AE114" i="7"/>
  <c r="AF119" i="7"/>
  <c r="AE76" i="7"/>
  <c r="AE20" i="7" s="1"/>
  <c r="AF93" i="7"/>
  <c r="L12" i="7"/>
  <c r="J18" i="9"/>
  <c r="J16" i="9" s="1"/>
  <c r="P18" i="7"/>
  <c r="O18" i="7"/>
  <c r="M99" i="6"/>
  <c r="L99" i="6"/>
  <c r="K99" i="6"/>
  <c r="J12" i="9" l="1"/>
  <c r="J10" i="9" s="1"/>
  <c r="AF110" i="7"/>
  <c r="P107" i="7"/>
  <c r="AF21" i="7"/>
  <c r="P15" i="7"/>
  <c r="P12" i="7" s="1"/>
  <c r="AE109" i="7"/>
  <c r="AF109" i="7" s="1"/>
  <c r="AF114" i="7"/>
  <c r="AF76" i="7"/>
  <c r="L18" i="6"/>
  <c r="K18" i="6"/>
  <c r="AE14" i="7" l="1"/>
  <c r="AF14" i="7" s="1"/>
  <c r="AF15" i="7"/>
  <c r="AF20" i="7"/>
  <c r="J125" i="6"/>
  <c r="J126" i="6"/>
  <c r="J127" i="6"/>
  <c r="L74" i="6"/>
  <c r="M74" i="6"/>
  <c r="K74" i="6"/>
  <c r="J74" i="6" l="1"/>
  <c r="L124" i="6"/>
  <c r="M72" i="6" l="1"/>
  <c r="K48" i="6" l="1"/>
  <c r="L48" i="6"/>
  <c r="M48" i="6"/>
  <c r="J48" i="6" l="1"/>
  <c r="K21" i="6"/>
  <c r="L21" i="6"/>
  <c r="M21" i="6"/>
  <c r="K20" i="6"/>
  <c r="L20" i="6"/>
  <c r="M20" i="6"/>
  <c r="K22" i="6"/>
  <c r="L22" i="6"/>
  <c r="M22" i="6"/>
  <c r="J23" i="6"/>
  <c r="J24" i="6"/>
  <c r="J20" i="6"/>
  <c r="J26" i="6"/>
  <c r="J21" i="6" s="1"/>
  <c r="J18" i="6" l="1"/>
  <c r="J22" i="6"/>
  <c r="J91" i="6"/>
  <c r="K96" i="6"/>
  <c r="L96" i="6"/>
  <c r="M96" i="6"/>
  <c r="M91" i="6" s="1"/>
  <c r="K94" i="6"/>
  <c r="L94" i="6"/>
  <c r="M94" i="6"/>
  <c r="K31" i="6"/>
  <c r="L31" i="6"/>
  <c r="M31" i="6"/>
  <c r="J31" i="6"/>
  <c r="K64" i="6"/>
  <c r="L64" i="6"/>
  <c r="M64" i="6"/>
  <c r="J64" i="6"/>
  <c r="K63" i="6"/>
  <c r="L63" i="6"/>
  <c r="M63" i="6"/>
  <c r="J63" i="6"/>
  <c r="K82" i="6"/>
  <c r="L82" i="6"/>
  <c r="M82" i="6"/>
  <c r="J83" i="6"/>
  <c r="K58" i="6"/>
  <c r="K55" i="6" s="1"/>
  <c r="L58" i="6"/>
  <c r="L55" i="6" s="1"/>
  <c r="M58" i="6"/>
  <c r="M55" i="6" s="1"/>
  <c r="J59" i="6"/>
  <c r="J58" i="6" s="1"/>
  <c r="J55" i="6" s="1"/>
  <c r="J82" i="6" l="1"/>
  <c r="K91" i="6"/>
  <c r="L91" i="6"/>
  <c r="J16" i="6"/>
  <c r="J10" i="6" s="1"/>
  <c r="M16" i="6"/>
  <c r="M10" i="6" s="1"/>
  <c r="L16" i="6"/>
  <c r="K16" i="6"/>
  <c r="K10" i="6" l="1"/>
  <c r="L10" i="6"/>
  <c r="K122" i="6" l="1"/>
  <c r="K118" i="6" s="1"/>
  <c r="K113" i="6" s="1"/>
  <c r="L122" i="6"/>
  <c r="L118" i="6" s="1"/>
  <c r="M122" i="6"/>
  <c r="J123" i="6"/>
  <c r="J122" i="6" s="1"/>
  <c r="K102" i="6"/>
  <c r="K93" i="6" s="1"/>
  <c r="L102" i="6"/>
  <c r="L93" i="6" s="1"/>
  <c r="M102" i="6"/>
  <c r="M93" i="6" s="1"/>
  <c r="J103" i="6"/>
  <c r="K84" i="6"/>
  <c r="L84" i="6"/>
  <c r="M84" i="6"/>
  <c r="J84" i="6" l="1"/>
  <c r="K88" i="6"/>
  <c r="L113" i="6"/>
  <c r="L88" i="6" s="1"/>
  <c r="J114" i="6"/>
  <c r="J118" i="6"/>
  <c r="J113" i="6" s="1"/>
  <c r="M114" i="6"/>
  <c r="M89" i="6" s="1"/>
  <c r="M118" i="6"/>
  <c r="M113" i="6" s="1"/>
  <c r="M88" i="6" s="1"/>
  <c r="L114" i="6"/>
  <c r="L89" i="6" s="1"/>
  <c r="K114" i="6"/>
  <c r="K89" i="6" s="1"/>
  <c r="J102" i="6"/>
  <c r="J93" i="6" s="1"/>
  <c r="J99" i="6"/>
  <c r="J94" i="6" s="1"/>
  <c r="M18" i="6"/>
  <c r="M79" i="6"/>
  <c r="L79" i="6"/>
  <c r="K79" i="6"/>
  <c r="J85" i="6"/>
  <c r="J110" i="6"/>
  <c r="J111" i="6"/>
  <c r="J109" i="6"/>
  <c r="J76" i="6"/>
  <c r="J75" i="6"/>
  <c r="J73" i="6"/>
  <c r="J71" i="6"/>
  <c r="J88" i="6" l="1"/>
  <c r="J89" i="6"/>
  <c r="J79" i="6"/>
  <c r="M35" i="6" l="1"/>
  <c r="M30" i="6" s="1"/>
  <c r="M15" i="6" s="1"/>
  <c r="K50" i="6"/>
  <c r="L50" i="6"/>
  <c r="M50" i="6"/>
  <c r="J47" i="6"/>
  <c r="J52" i="6"/>
  <c r="J51" i="6"/>
  <c r="J49" i="6"/>
  <c r="K45" i="6"/>
  <c r="L45" i="6"/>
  <c r="M45" i="6"/>
  <c r="J46" i="6"/>
  <c r="J40" i="6"/>
  <c r="K39" i="6"/>
  <c r="L39" i="6"/>
  <c r="M39" i="6"/>
  <c r="J38" i="6"/>
  <c r="K37" i="6"/>
  <c r="L37" i="6"/>
  <c r="M37" i="6"/>
  <c r="J45" i="6" l="1"/>
  <c r="K33" i="6"/>
  <c r="K28" i="6" s="1"/>
  <c r="J37" i="6"/>
  <c r="J39" i="6"/>
  <c r="J50" i="6"/>
  <c r="M34" i="6"/>
  <c r="M29" i="6" s="1"/>
  <c r="L34" i="6"/>
  <c r="L29" i="6" s="1"/>
  <c r="K34" i="6"/>
  <c r="K29" i="6" s="1"/>
  <c r="M33" i="6"/>
  <c r="M28" i="6" s="1"/>
  <c r="L28" i="6"/>
  <c r="J105" i="6" l="1"/>
  <c r="J106" i="6"/>
  <c r="J107" i="6"/>
  <c r="L104" i="6"/>
  <c r="M104" i="6"/>
  <c r="K104" i="6"/>
  <c r="L120" i="6"/>
  <c r="L115" i="6" s="1"/>
  <c r="M124" i="6"/>
  <c r="M120" i="6" s="1"/>
  <c r="M115" i="6" s="1"/>
  <c r="K124" i="6"/>
  <c r="J124" i="6" l="1"/>
  <c r="J120" i="6" s="1"/>
  <c r="J115" i="6" s="1"/>
  <c r="K120" i="6"/>
  <c r="K115" i="6" s="1"/>
  <c r="J104" i="6"/>
  <c r="J43" i="6"/>
  <c r="J44" i="6"/>
  <c r="J42" i="6"/>
  <c r="K72" i="6"/>
  <c r="L72" i="6"/>
  <c r="J72" i="6"/>
  <c r="K70" i="6"/>
  <c r="L70" i="6"/>
  <c r="M70" i="6"/>
  <c r="M67" i="6" s="1"/>
  <c r="M62" i="6" s="1"/>
  <c r="M14" i="6" s="1"/>
  <c r="M8" i="6" s="1"/>
  <c r="J70" i="6"/>
  <c r="L108" i="6"/>
  <c r="L100" i="6" s="1"/>
  <c r="L95" i="6" s="1"/>
  <c r="L90" i="6" s="1"/>
  <c r="L87" i="6" s="1"/>
  <c r="M108" i="6"/>
  <c r="M100" i="6" s="1"/>
  <c r="M95" i="6" s="1"/>
  <c r="M90" i="6" s="1"/>
  <c r="K108" i="6"/>
  <c r="J108" i="6" l="1"/>
  <c r="K100" i="6"/>
  <c r="K95" i="6" s="1"/>
  <c r="K90" i="6" s="1"/>
  <c r="K87" i="6" s="1"/>
  <c r="J100" i="6"/>
  <c r="J95" i="6" s="1"/>
  <c r="J90" i="6" s="1"/>
  <c r="M9" i="6"/>
  <c r="M87" i="6"/>
  <c r="L67" i="6"/>
  <c r="L62" i="6" s="1"/>
  <c r="L14" i="6" s="1"/>
  <c r="L8" i="6" s="1"/>
  <c r="J34" i="6"/>
  <c r="J29" i="6" s="1"/>
  <c r="J61" i="6"/>
  <c r="J67" i="6"/>
  <c r="J62" i="6" s="1"/>
  <c r="K67" i="6"/>
  <c r="K62" i="6" s="1"/>
  <c r="K14" i="6" s="1"/>
  <c r="K8" i="6" s="1"/>
  <c r="M61" i="6"/>
  <c r="M13" i="6" s="1"/>
  <c r="L61" i="6"/>
  <c r="L13" i="6" s="1"/>
  <c r="K66" i="6"/>
  <c r="K61" i="6" s="1"/>
  <c r="K13" i="6" s="1"/>
  <c r="J28" i="6"/>
  <c r="L41" i="6"/>
  <c r="K41" i="6"/>
  <c r="K35" i="6" s="1"/>
  <c r="K30" i="6" s="1"/>
  <c r="K15" i="6" s="1"/>
  <c r="J13" i="6" l="1"/>
  <c r="L35" i="6"/>
  <c r="L30" i="6" s="1"/>
  <c r="L15" i="6" s="1"/>
  <c r="L9" i="6" s="1"/>
  <c r="J41" i="6"/>
  <c r="J35" i="6" s="1"/>
  <c r="J30" i="6" s="1"/>
  <c r="J15" i="6" s="1"/>
  <c r="J9" i="6" s="1"/>
  <c r="J87" i="6"/>
  <c r="L7" i="6"/>
  <c r="L12" i="6"/>
  <c r="M7" i="6"/>
  <c r="M6" i="6" s="1"/>
  <c r="M12" i="6"/>
  <c r="K7" i="6"/>
  <c r="K12" i="6"/>
  <c r="J14" i="6"/>
  <c r="J8" i="6" s="1"/>
  <c r="K9" i="6"/>
  <c r="L6" i="6" l="1"/>
  <c r="J7" i="6"/>
  <c r="J6" i="6" s="1"/>
  <c r="J12" i="6"/>
  <c r="K6" i="6"/>
  <c r="AE19" i="7" l="1"/>
  <c r="AF24" i="7"/>
  <c r="AF19" i="7" l="1"/>
  <c r="AE13" i="7"/>
  <c r="AE12" i="7" s="1"/>
  <c r="AE18" i="7"/>
  <c r="AF18" i="7" s="1"/>
  <c r="AD18" i="7"/>
  <c r="AF13" i="7" l="1"/>
  <c r="AF12" i="7"/>
</calcChain>
</file>

<file path=xl/sharedStrings.xml><?xml version="1.0" encoding="utf-8"?>
<sst xmlns="http://schemas.openxmlformats.org/spreadsheetml/2006/main" count="1161" uniqueCount="248">
  <si>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</si>
  <si>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</si>
  <si>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</si>
  <si>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</si>
  <si>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</si>
  <si>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</si>
  <si>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</si>
  <si>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</si>
  <si>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</si>
  <si>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</si>
  <si>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</si>
  <si>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</si>
  <si>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</si>
  <si>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</si>
  <si>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</si>
  <si>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</si>
  <si>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</si>
  <si>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</si>
  <si>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</si>
  <si>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</si>
  <si>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</si>
  <si>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</si>
  <si>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</si>
  <si>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</si>
  <si>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</si>
  <si>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</si>
  <si>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</si>
  <si>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</si>
  <si>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</si>
  <si>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</si>
  <si>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</si>
  <si>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</si>
  <si>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</si>
  <si>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</si>
  <si>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</si>
  <si>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</si>
  <si>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</si>
  <si>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</si>
  <si>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</si>
  <si>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</si>
  <si>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</si>
  <si>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</si>
  <si>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</si>
  <si>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</si>
  <si>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</si>
  <si>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</si>
  <si>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</si>
  <si>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</si>
  <si>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</si>
  <si>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</si>
  <si>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</si>
  <si>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</si>
  <si>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</si>
  <si>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</si>
  <si>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</si>
  <si>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</si>
  <si>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</si>
  <si>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</si>
  <si>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</si>
  <si>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</si>
  <si>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</si>
  <si>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</si>
  <si>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</si>
  <si>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</si>
  <si>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</si>
  <si>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</si>
  <si>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</si>
  <si>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</si>
  <si>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</si>
  <si>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</si>
  <si>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</si>
  <si>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</si>
  <si>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</si>
  <si>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</si>
  <si>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</si>
  <si>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</si>
  <si>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</si>
  <si>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</si>
  <si>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</si>
  <si>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</si>
  <si>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</si>
  <si>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</si>
  <si>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</si>
  <si>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</si>
  <si>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</si>
  <si>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</si>
  <si>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</si>
  <si>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</si>
  <si>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</si>
  <si>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</si>
  <si>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</si>
  <si>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</si>
  <si>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</si>
  <si>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</si>
  <si>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</si>
  <si>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</si>
  <si>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</si>
  <si>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</si>
  <si>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</si>
  <si>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</si>
  <si>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</si>
  <si>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</si>
  <si>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</si>
  <si>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</si>
  <si>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</si>
  <si>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</si>
  <si>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</si>
  <si>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</si>
  <si>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</si>
  <si>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</si>
  <si>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</si>
  <si>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</si>
  <si>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</si>
  <si>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</si>
  <si>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</si>
  <si>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</si>
  <si>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</si>
  <si>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</si>
  <si>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</si>
  <si>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</si>
  <si>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</si>
  <si>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</si>
  <si>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</si>
  <si>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</si>
  <si>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</si>
  <si>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</si>
  <si>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</si>
  <si>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</si>
  <si>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</si>
  <si>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</si>
  <si>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</si>
  <si>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</si>
  <si>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</si>
  <si>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</si>
  <si>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</si>
  <si>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</si>
  <si>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</si>
  <si>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</si>
  <si>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</si>
  <si>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</si>
  <si>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</si>
  <si>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</si>
  <si>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</si>
  <si>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</si>
  <si>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</si>
  <si>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</si>
  <si>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</si>
  <si>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</si>
  <si>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</si>
  <si>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</si>
  <si>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</si>
  <si>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</si>
  <si>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</si>
  <si>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</si>
  <si>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</si>
  <si>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</si>
  <si>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</si>
  <si>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</si>
  <si>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</si>
  <si>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</si>
  <si>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</si>
  <si>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</si>
  <si>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</si>
  <si>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</si>
  <si>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</si>
  <si>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</si>
  <si>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</si>
  <si>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</si>
  <si>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</si>
  <si>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</si>
  <si>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</si>
  <si>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</si>
  <si>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</si>
  <si>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</si>
  <si>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Хабазов В.Н.</t>
  </si>
  <si>
    <t>ООО "Калининградпромстройпроект" - проект ЗОС</t>
  </si>
  <si>
    <t>По объектам АИП информацияна предприятии отстутвует</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</si>
  <si>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</si>
  <si>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</si>
  <si>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</si>
  <si>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</si>
  <si>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</si>
  <si>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</si>
  <si>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</si>
  <si>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</si>
  <si>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</si>
  <si>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</si>
  <si>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</si>
  <si>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</si>
  <si>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</si>
  <si>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</si>
  <si>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</si>
  <si>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</si>
  <si>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</si>
  <si>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</si>
  <si>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</si>
  <si>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</si>
  <si>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</si>
  <si>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</si>
  <si>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</si>
  <si>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</si>
  <si>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</si>
  <si>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</si>
  <si>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</si>
  <si>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</si>
  <si>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</si>
  <si>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</si>
  <si>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</si>
  <si>
    <t>Центр гигиены и эпидемиологии</t>
  </si>
  <si>
    <t>Геоид ООО</t>
  </si>
  <si>
    <t>Центр проектных экспертиз ГАУ КО</t>
  </si>
  <si>
    <t>ООО "Европроект и К" - ППТ</t>
  </si>
  <si>
    <t>Горизонтально направленное бурение ООО</t>
  </si>
  <si>
    <t>Горное дело ООО</t>
  </si>
  <si>
    <t>Еалининградсвязь  ООО</t>
  </si>
  <si>
    <t>ПМ-ГЕО ООО</t>
  </si>
  <si>
    <t>ООО "Калининградпромстройпроект" - ПД</t>
  </si>
  <si>
    <t>Российская газета  - объявление о конкурсе</t>
  </si>
  <si>
    <t>ООО "Медиа-Сервис" - объявление в газете "Кал. Правда".</t>
  </si>
  <si>
    <t>Городской центр геодезии - дежурный план</t>
  </si>
  <si>
    <t>Импульс - обследование на ВОП</t>
  </si>
  <si>
    <t>СКД-строй - разработка схемы ТСОДД</t>
  </si>
  <si>
    <t>Балтэкспертиза - расконсервация объекта</t>
  </si>
  <si>
    <t>"____"____________2017  года</t>
  </si>
  <si>
    <t xml:space="preserve">Финансовая потребность с НДС, тыс. руб. </t>
  </si>
  <si>
    <t>1 Водоотведение</t>
  </si>
  <si>
    <t>Объем финансирования  - 2017 год</t>
  </si>
  <si>
    <t>всего за 2017 год</t>
  </si>
  <si>
    <t>Отчет об источниках финансирования инвестиционных программ, тыс. рублей с НДС</t>
  </si>
  <si>
    <t>Отчет о вводах/ выводах объектов за 2017 года.</t>
  </si>
  <si>
    <t>Заместитель директора по ЭФиК</t>
  </si>
  <si>
    <t>Начальник  ФЭО</t>
  </si>
  <si>
    <t>Шумскакя Ж.В.</t>
  </si>
  <si>
    <t>Начальник группы РДТП</t>
  </si>
  <si>
    <t>Соловьева О.В.</t>
  </si>
  <si>
    <t>1 Водоснабжение</t>
  </si>
  <si>
    <t>за 1-е полугодие  2017 года</t>
  </si>
  <si>
    <t>за отчетный период                       (II кв.)</t>
  </si>
  <si>
    <t>Европроект и К      ООО</t>
  </si>
  <si>
    <t>В настоящее время проводятся конкурсные процедуры. Связанные с выбором генерального подрядчика.  Ориентировочно договор подряда будет заключен в августе-сентябре 2017 года</t>
  </si>
  <si>
    <t>Договоры на разработку ПД не заключались</t>
  </si>
  <si>
    <t>Данный объект находится в стадии проектирования. Строительство начнется после проектирования.</t>
  </si>
  <si>
    <t xml:space="preserve">Проектные работы по объекту должны были закончиться в 2016г. По причинам отраженным в отчете за 2016г. Работы по объекту продолжаются и в 2017г. Плановые значения на 2017г. Утвержденная программа не предусматривает. </t>
  </si>
  <si>
    <t xml:space="preserve">Проектные работы по объекту должны были закончиться в 2016г. По причинам отраженным в отчете за 2016г. , работы по объекту продолжаются и в 2017г. Плановые значения на 2017г. Утвержденная программа не предусматривает. </t>
  </si>
  <si>
    <t>На данный момент договоры на проектирование не заключены</t>
  </si>
  <si>
    <t>Объект исключен  из АИП городского округа  "Город Калининград" на 2017 год и плановый период 2018-2018 годов".  Работы не ведутся.</t>
  </si>
  <si>
    <t>Прооектные работы не завершены в 2016 году по причины выполнения предпроектных непредвиденных работ. Работы в 2017 году продолжаются</t>
  </si>
  <si>
    <t>Заказчик МКУ "УКС" разработало техническое задание на проектирование, после согласования ТЗ МКУ "УКС" организует мероприятия по заключению  контракта на выподнение проектно-изыскательских работ.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</si>
</sst>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00"/>
  </numFmts>
  <fonts count="47" x14ac:knownFonts="1">
    <font>
      <sz val="11"/>
      <color theme="1"/>
      <name val="Calibri"/>
      <family val="2"/>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
      <sz val="9"/>
      <name val="Times New Roman"/>
      <family val="1"/>
      <charset val="204"/>
    </font>
    <font>
      <sz val="11"/>
      <name val="Calibri"/>
      <family val="2"/>
      <scheme val="minor"/>
    </font>
    <font>
      <b/>
      <sz val="11"/>
      <color theme="1"/>
      <name val="Calibri"/>
      <family val="2"/>
      <charset val="204"/>
      <scheme val="minor"/>
    </font>
    <font>
      <b/>
      <sz val="11"/>
      <color rgb="FFFFFFCC"/>
      <name val="Times New Roman"/>
      <family val="1"/>
      <charset val="204"/>
    </font>
    <font>
      <b/>
      <i/>
      <sz val="12"/>
      <color rgb="FFFF0000"/>
      <name val="Times New Roman"/>
      <family val="1"/>
      <charset val="204"/>
    </font>
    <font>
      <sz val="12"/>
      <color rgb="FFFF0000"/>
      <name val="Times New Roman"/>
      <family val="1"/>
      <charset val="204"/>
    </font>
    <font>
      <b/>
      <sz val="16"/>
      <name val="Times New Roman"/>
      <family val="1"/>
      <charset val="204"/>
    </font>
    <font>
      <sz val="12"/>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0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8" fillId="0" borderId="0" applyFont="0" applyFill="0" applyBorder="0" applyAlignment="0" applyProtection="0"/>
    <xf numFmtId="0" fontId="8" fillId="0" borderId="0"/>
  </cellStyleXfs>
  <cellXfs count="648">
    <xf numFmtId="0" fontId="0" fillId="0" borderId="0" xfId="0"/>
    <xf numFmtId="0" fontId="3"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vertical="top"/>
    </xf>
    <xf numFmtId="0" fontId="4" fillId="0" borderId="1" xfId="0" applyFont="1" applyFill="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horizontal="center" vertical="top"/>
    </xf>
    <xf numFmtId="0" fontId="10" fillId="0" borderId="3" xfId="0" applyFont="1" applyBorder="1" applyAlignment="1">
      <alignment vertical="top"/>
    </xf>
    <xf numFmtId="0" fontId="3" fillId="0" borderId="1" xfId="0" applyFont="1" applyFill="1" applyBorder="1" applyAlignment="1">
      <alignment vertical="top" wrapText="1"/>
    </xf>
    <xf numFmtId="0" fontId="3" fillId="2" borderId="1" xfId="0" applyFont="1" applyFill="1" applyBorder="1" applyAlignment="1">
      <alignment vertical="top"/>
    </xf>
    <xf numFmtId="0" fontId="2" fillId="0" borderId="1" xfId="0" applyFont="1" applyBorder="1" applyAlignment="1">
      <alignment horizontal="left" vertical="top"/>
    </xf>
    <xf numFmtId="4" fontId="6" fillId="0" borderId="1" xfId="0" applyNumberFormat="1" applyFont="1" applyBorder="1" applyAlignment="1">
      <alignment vertical="top"/>
    </xf>
    <xf numFmtId="4" fontId="3" fillId="0" borderId="1" xfId="0" applyNumberFormat="1" applyFont="1" applyBorder="1" applyAlignment="1">
      <alignment vertical="top"/>
    </xf>
    <xf numFmtId="4" fontId="6" fillId="0" borderId="1" xfId="0" applyNumberFormat="1" applyFont="1" applyBorder="1" applyAlignment="1">
      <alignment horizontal="right" vertical="top"/>
    </xf>
    <xf numFmtId="0" fontId="3" fillId="0" borderId="1" xfId="0" applyFont="1" applyBorder="1" applyAlignment="1">
      <alignment horizontal="left" vertical="top" wrapText="1"/>
    </xf>
    <xf numFmtId="0" fontId="4" fillId="2" borderId="1" xfId="0" applyFont="1" applyFill="1" applyBorder="1" applyAlignment="1">
      <alignment vertical="top" wrapText="1"/>
    </xf>
    <xf numFmtId="4" fontId="3" fillId="0" borderId="3" xfId="0" applyNumberFormat="1"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3" fillId="0" borderId="3" xfId="0" applyFont="1" applyBorder="1" applyAlignment="1">
      <alignment horizontal="center" vertical="top" wrapText="1"/>
    </xf>
    <xf numFmtId="4" fontId="13" fillId="0" borderId="1" xfId="0" applyNumberFormat="1" applyFont="1" applyBorder="1" applyAlignment="1">
      <alignment horizontal="right" vertical="top"/>
    </xf>
    <xf numFmtId="0" fontId="6" fillId="0" borderId="1" xfId="0" applyFont="1" applyBorder="1" applyAlignment="1">
      <alignment horizontal="left" vertical="top" wrapText="1"/>
    </xf>
    <xf numFmtId="4" fontId="2" fillId="0" borderId="1" xfId="0" applyNumberFormat="1" applyFont="1" applyBorder="1" applyAlignment="1">
      <alignment vertical="top"/>
    </xf>
    <xf numFmtId="0" fontId="3" fillId="0" borderId="1" xfId="0" applyFont="1" applyFill="1" applyBorder="1" applyAlignment="1">
      <alignment horizontal="center" vertical="top" wrapText="1"/>
    </xf>
    <xf numFmtId="0" fontId="9" fillId="0" borderId="1" xfId="0" applyFont="1" applyFill="1" applyBorder="1" applyAlignment="1">
      <alignment vertical="top" wrapText="1"/>
    </xf>
    <xf numFmtId="0" fontId="10" fillId="4" borderId="1" xfId="0" applyFont="1" applyFill="1" applyBorder="1" applyAlignment="1">
      <alignment horizontal="center" vertical="top"/>
    </xf>
    <xf numFmtId="0" fontId="10" fillId="4" borderId="11" xfId="0" applyFont="1" applyFill="1" applyBorder="1" applyAlignment="1">
      <alignment horizontal="left" vertical="top"/>
    </xf>
    <xf numFmtId="0" fontId="10" fillId="4" borderId="1" xfId="0" applyFont="1" applyFill="1" applyBorder="1" applyAlignment="1">
      <alignment horizontal="left" vertical="top"/>
    </xf>
    <xf numFmtId="4" fontId="13" fillId="4" borderId="1" xfId="0" applyNumberFormat="1" applyFont="1" applyFill="1" applyBorder="1" applyAlignment="1">
      <alignment horizontal="right" vertical="top"/>
    </xf>
    <xf numFmtId="0" fontId="10" fillId="4" borderId="1" xfId="0" applyFont="1" applyFill="1" applyBorder="1" applyAlignment="1">
      <alignment vertical="top"/>
    </xf>
    <xf numFmtId="4" fontId="13" fillId="4" borderId="1" xfId="0" applyNumberFormat="1" applyFont="1" applyFill="1" applyBorder="1" applyAlignment="1">
      <alignment vertical="top"/>
    </xf>
    <xf numFmtId="0" fontId="2" fillId="0" borderId="3" xfId="0" applyFont="1" applyBorder="1" applyAlignment="1">
      <alignment vertical="top"/>
    </xf>
    <xf numFmtId="4" fontId="3" fillId="0" borderId="1" xfId="0" applyNumberFormat="1" applyFont="1" applyFill="1" applyBorder="1" applyAlignment="1">
      <alignment vertical="top"/>
    </xf>
    <xf numFmtId="0" fontId="10" fillId="0" borderId="1" xfId="0" applyFont="1" applyBorder="1" applyAlignment="1">
      <alignment horizontal="left" vertical="top" wrapText="1"/>
    </xf>
    <xf numFmtId="0" fontId="6" fillId="0" borderId="3" xfId="0" applyFont="1" applyBorder="1" applyAlignment="1">
      <alignment horizontal="center"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10" fillId="4" borderId="10" xfId="0" applyFont="1" applyFill="1" applyBorder="1" applyAlignment="1">
      <alignment horizontal="left" vertical="top"/>
    </xf>
    <xf numFmtId="0" fontId="5" fillId="0" borderId="1" xfId="0" applyFont="1" applyBorder="1" applyAlignment="1">
      <alignment horizontal="center" vertical="top" wrapText="1"/>
    </xf>
    <xf numFmtId="0" fontId="6" fillId="0" borderId="1" xfId="0" applyFont="1" applyFill="1" applyBorder="1" applyAlignment="1">
      <alignment vertical="top" wrapText="1"/>
    </xf>
    <xf numFmtId="0" fontId="3" fillId="2" borderId="1" xfId="0" applyFont="1" applyFill="1" applyBorder="1" applyAlignment="1">
      <alignment horizontal="left" vertical="top" wrapText="1"/>
    </xf>
    <xf numFmtId="0" fontId="6" fillId="0" borderId="1" xfId="0" applyFont="1" applyBorder="1" applyAlignment="1">
      <alignment vertical="top" wrapText="1"/>
    </xf>
    <xf numFmtId="0" fontId="9" fillId="0" borderId="3" xfId="0" applyFont="1" applyFill="1" applyBorder="1" applyAlignment="1">
      <alignment vertical="top" wrapText="1"/>
    </xf>
    <xf numFmtId="0" fontId="10" fillId="3" borderId="1" xfId="0" applyFont="1" applyFill="1" applyBorder="1" applyAlignment="1">
      <alignment vertical="top"/>
    </xf>
    <xf numFmtId="0" fontId="6" fillId="2" borderId="3" xfId="0" applyFont="1" applyFill="1" applyBorder="1" applyAlignment="1">
      <alignment horizontal="center" vertical="top"/>
    </xf>
    <xf numFmtId="0" fontId="9"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2" borderId="1" xfId="0" applyFont="1" applyFill="1" applyBorder="1" applyAlignment="1">
      <alignment horizontal="left" vertical="top" wrapText="1"/>
    </xf>
    <xf numFmtId="0" fontId="4" fillId="2" borderId="5" xfId="0" applyFont="1" applyFill="1" applyBorder="1" applyAlignment="1">
      <alignment vertical="top" wrapText="1"/>
    </xf>
    <xf numFmtId="0" fontId="3" fillId="0" borderId="3" xfId="0" applyFont="1" applyBorder="1" applyAlignment="1">
      <alignment vertical="top" wrapText="1"/>
    </xf>
    <xf numFmtId="4" fontId="3" fillId="0" borderId="1" xfId="0" applyNumberFormat="1" applyFont="1" applyBorder="1" applyAlignment="1"/>
    <xf numFmtId="4" fontId="6" fillId="0" borderId="3" xfId="0" applyNumberFormat="1" applyFont="1" applyBorder="1" applyAlignment="1">
      <alignment vertical="top"/>
    </xf>
    <xf numFmtId="4" fontId="6" fillId="0" borderId="1" xfId="0" applyNumberFormat="1" applyFont="1" applyFill="1" applyBorder="1" applyAlignment="1">
      <alignment vertical="top"/>
    </xf>
    <xf numFmtId="4" fontId="6" fillId="0" borderId="1" xfId="0" applyNumberFormat="1" applyFont="1" applyBorder="1" applyAlignment="1"/>
    <xf numFmtId="164" fontId="6" fillId="0" borderId="1" xfId="0" applyNumberFormat="1" applyFont="1" applyBorder="1" applyAlignment="1">
      <alignment vertical="top"/>
    </xf>
    <xf numFmtId="0" fontId="3" fillId="2" borderId="1" xfId="0" applyFont="1" applyFill="1" applyBorder="1" applyAlignment="1">
      <alignment horizontal="left" vertical="top" wrapText="1"/>
    </xf>
    <xf numFmtId="0" fontId="3"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Fill="1" applyBorder="1" applyAlignment="1">
      <alignment horizontal="center" vertical="top" wrapText="1"/>
    </xf>
    <xf numFmtId="2" fontId="3" fillId="0" borderId="1" xfId="0" applyNumberFormat="1" applyFont="1" applyBorder="1" applyAlignment="1">
      <alignment horizontal="right" vertical="top" wrapText="1"/>
    </xf>
    <xf numFmtId="0" fontId="3" fillId="2"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6" fillId="2" borderId="4" xfId="0" applyFont="1" applyFill="1" applyBorder="1" applyAlignment="1">
      <alignment horizontal="center" vertical="top"/>
    </xf>
    <xf numFmtId="4" fontId="3" fillId="0" borderId="3" xfId="0" applyNumberFormat="1" applyFont="1" applyBorder="1" applyAlignment="1">
      <alignment horizontal="right" vertical="top"/>
    </xf>
    <xf numFmtId="0" fontId="6"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 fontId="6" fillId="0" borderId="3" xfId="0" applyNumberFormat="1" applyFont="1" applyFill="1" applyBorder="1" applyAlignment="1">
      <alignment vertical="top"/>
    </xf>
    <xf numFmtId="4" fontId="3" fillId="0" borderId="3" xfId="0" applyNumberFormat="1" applyFont="1" applyFill="1" applyBorder="1" applyAlignment="1">
      <alignmen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right" vertical="top" wrapText="1"/>
    </xf>
    <xf numFmtId="0" fontId="10" fillId="0" borderId="1" xfId="0" applyFont="1" applyFill="1" applyBorder="1" applyAlignment="1">
      <alignment vertical="top"/>
    </xf>
    <xf numFmtId="4" fontId="13" fillId="0" borderId="1" xfId="0" applyNumberFormat="1" applyFont="1" applyFill="1" applyBorder="1" applyAlignment="1">
      <alignment vertical="top"/>
    </xf>
    <xf numFmtId="0" fontId="10" fillId="0" borderId="1" xfId="0" applyFont="1" applyFill="1" applyBorder="1" applyAlignment="1">
      <alignment horizontal="left" vertical="top"/>
    </xf>
    <xf numFmtId="4" fontId="10" fillId="0" borderId="1" xfId="0" applyNumberFormat="1" applyFont="1" applyFill="1" applyBorder="1" applyAlignment="1">
      <alignment horizontal="right" vertical="top"/>
    </xf>
    <xf numFmtId="49" fontId="3" fillId="2" borderId="4" xfId="0" applyNumberFormat="1" applyFont="1" applyFill="1" applyBorder="1" applyAlignment="1">
      <alignment horizontal="left" vertical="top" wrapText="1"/>
    </xf>
    <xf numFmtId="4" fontId="0" fillId="0" borderId="0" xfId="0" applyNumberFormat="1"/>
    <xf numFmtId="0" fontId="3" fillId="0" borderId="3" xfId="0" applyFont="1" applyFill="1" applyBorder="1" applyAlignment="1">
      <alignment horizontal="center" vertical="top" wrapText="1"/>
    </xf>
    <xf numFmtId="0" fontId="3" fillId="0" borderId="3"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xf>
    <xf numFmtId="0" fontId="6" fillId="2" borderId="3" xfId="0" applyFont="1" applyFill="1" applyBorder="1" applyAlignment="1">
      <alignment horizontal="center" vertical="top" wrapText="1"/>
    </xf>
    <xf numFmtId="0" fontId="9" fillId="0" borderId="3" xfId="0" applyFont="1" applyFill="1" applyBorder="1" applyAlignment="1">
      <alignment vertical="top" wrapText="1"/>
    </xf>
    <xf numFmtId="0" fontId="6" fillId="2" borderId="4" xfId="0" applyFont="1" applyFill="1" applyBorder="1" applyAlignment="1">
      <alignment horizontal="center" vertical="top"/>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2" xfId="0" applyFont="1" applyBorder="1" applyAlignment="1">
      <alignment vertical="top"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0" fillId="0" borderId="1" xfId="0" applyBorder="1"/>
    <xf numFmtId="4" fontId="0" fillId="0" borderId="1" xfId="0" applyNumberFormat="1" applyBorder="1"/>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2" fillId="0" borderId="5"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right" vertical="top" wrapText="1"/>
    </xf>
    <xf numFmtId="49" fontId="5" fillId="0" borderId="0" xfId="0"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49" fontId="5" fillId="0" borderId="22" xfId="0" applyNumberFormat="1" applyFont="1" applyFill="1" applyBorder="1" applyAlignment="1">
      <alignment horizontal="center" vertical="center" wrapText="1"/>
    </xf>
    <xf numFmtId="0" fontId="0" fillId="0" borderId="0" xfId="0" applyFont="1"/>
    <xf numFmtId="0" fontId="5" fillId="0" borderId="0" xfId="0" applyFont="1"/>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horizontal="right" vertical="top" wrapText="1"/>
    </xf>
    <xf numFmtId="0" fontId="5" fillId="0" borderId="1" xfId="0" applyFont="1" applyFill="1" applyBorder="1" applyAlignment="1">
      <alignment horizontal="center" vertical="top"/>
    </xf>
    <xf numFmtId="0" fontId="5" fillId="0" borderId="23" xfId="0" applyFont="1" applyFill="1" applyBorder="1" applyAlignment="1">
      <alignment horizontal="center" vertical="top"/>
    </xf>
    <xf numFmtId="0" fontId="5" fillId="0" borderId="1" xfId="0" applyFont="1" applyFill="1" applyBorder="1" applyAlignment="1">
      <alignment horizontal="left" vertical="center" wrapText="1"/>
    </xf>
    <xf numFmtId="0" fontId="18" fillId="0" borderId="0" xfId="0" applyFont="1" applyFill="1" applyBorder="1" applyAlignment="1">
      <alignment vertical="top"/>
    </xf>
    <xf numFmtId="0" fontId="5" fillId="0" borderId="0" xfId="0" applyFont="1" applyFill="1" applyBorder="1" applyAlignment="1">
      <alignment horizontal="left" vertical="top" wrapText="1"/>
    </xf>
    <xf numFmtId="4" fontId="5" fillId="0" borderId="0" xfId="0" applyNumberFormat="1" applyFont="1" applyFill="1" applyBorder="1" applyAlignment="1">
      <alignment vertical="top"/>
    </xf>
    <xf numFmtId="0" fontId="18"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8" fillId="0" borderId="0" xfId="0" applyFont="1" applyFill="1" applyBorder="1" applyAlignment="1">
      <alignment horizontal="left" vertical="top" wrapText="1"/>
    </xf>
    <xf numFmtId="4" fontId="18" fillId="0" borderId="0" xfId="0" applyNumberFormat="1" applyFont="1" applyFill="1" applyBorder="1" applyAlignment="1">
      <alignment horizontal="right" vertical="top"/>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4" fontId="17" fillId="0" borderId="0" xfId="0" applyNumberFormat="1" applyFont="1" applyFill="1" applyBorder="1" applyAlignment="1">
      <alignment vertical="top"/>
    </xf>
    <xf numFmtId="0" fontId="19" fillId="0" borderId="0" xfId="0" applyFont="1" applyFill="1" applyBorder="1" applyAlignment="1">
      <alignment vertical="top" wrapText="1"/>
    </xf>
    <xf numFmtId="0" fontId="5" fillId="0" borderId="0" xfId="0" applyFont="1" applyFill="1" applyBorder="1" applyAlignment="1">
      <alignment horizontal="center" vertical="top" wrapText="1"/>
    </xf>
    <xf numFmtId="2" fontId="5" fillId="0" borderId="0" xfId="0" applyNumberFormat="1" applyFont="1" applyFill="1" applyBorder="1" applyAlignment="1">
      <alignment horizontal="right" vertical="top" wrapText="1"/>
    </xf>
    <xf numFmtId="0" fontId="20" fillId="0" borderId="0" xfId="0" applyFont="1" applyFill="1" applyBorder="1" applyAlignment="1">
      <alignment horizontal="left" vertical="top" wrapText="1"/>
    </xf>
    <xf numFmtId="0" fontId="17" fillId="0" borderId="0" xfId="0" applyFont="1" applyFill="1" applyBorder="1" applyAlignment="1">
      <alignment vertical="top"/>
    </xf>
    <xf numFmtId="0" fontId="20" fillId="0" borderId="0" xfId="0" applyFont="1" applyFill="1" applyBorder="1" applyAlignment="1">
      <alignment vertical="top"/>
    </xf>
    <xf numFmtId="0" fontId="21" fillId="0" borderId="0" xfId="0" applyFont="1" applyFill="1" applyBorder="1" applyAlignment="1">
      <alignment vertical="top" wrapText="1"/>
    </xf>
    <xf numFmtId="4" fontId="17" fillId="0" borderId="0" xfId="0" applyNumberFormat="1" applyFont="1" applyFill="1" applyBorder="1" applyAlignment="1"/>
    <xf numFmtId="0" fontId="20" fillId="0" borderId="0" xfId="0" applyFont="1" applyFill="1" applyBorder="1" applyAlignment="1">
      <alignment horizontal="center" vertical="top" wrapText="1"/>
    </xf>
    <xf numFmtId="0" fontId="5" fillId="0" borderId="0" xfId="0" applyFont="1" applyFill="1" applyBorder="1" applyAlignment="1">
      <alignment vertical="center" wrapText="1"/>
    </xf>
    <xf numFmtId="4" fontId="5" fillId="0" borderId="0" xfId="0" applyNumberFormat="1" applyFont="1" applyFill="1" applyBorder="1" applyAlignment="1"/>
    <xf numFmtId="49" fontId="5" fillId="0" borderId="0" xfId="0" applyNumberFormat="1" applyFont="1" applyFill="1" applyBorder="1" applyAlignment="1">
      <alignment vertical="top" wrapText="1"/>
    </xf>
    <xf numFmtId="0" fontId="20" fillId="0" borderId="0" xfId="0" applyFont="1" applyFill="1" applyBorder="1" applyAlignment="1">
      <alignment vertical="top" wrapText="1"/>
    </xf>
    <xf numFmtId="0" fontId="17" fillId="0" borderId="0" xfId="0" applyFont="1" applyFill="1" applyBorder="1" applyAlignment="1">
      <alignment horizontal="justify" vertical="top" wrapText="1"/>
    </xf>
    <xf numFmtId="14" fontId="5" fillId="0" borderId="0" xfId="0" applyNumberFormat="1" applyFont="1" applyFill="1" applyBorder="1" applyAlignment="1">
      <alignment vertical="top" wrapText="1"/>
    </xf>
    <xf numFmtId="0" fontId="22" fillId="0" borderId="0" xfId="0" applyFont="1" applyFill="1" applyBorder="1" applyAlignment="1">
      <alignment vertical="top" wrapText="1"/>
    </xf>
    <xf numFmtId="0" fontId="17" fillId="0" borderId="0" xfId="0" applyFont="1" applyFill="1" applyBorder="1" applyAlignment="1">
      <alignment horizontal="center" vertical="top"/>
    </xf>
    <xf numFmtId="0" fontId="5" fillId="0" borderId="0" xfId="0" applyFont="1" applyFill="1" applyBorder="1" applyAlignment="1">
      <alignment wrapText="1"/>
    </xf>
    <xf numFmtId="0" fontId="18" fillId="0" borderId="0" xfId="0" applyFont="1" applyFill="1" applyBorder="1" applyAlignment="1">
      <alignment horizontal="center" vertical="top"/>
    </xf>
    <xf numFmtId="0" fontId="18" fillId="0" borderId="0" xfId="0" applyFont="1" applyFill="1" applyBorder="1" applyAlignment="1">
      <alignment horizontal="left" vertical="top"/>
    </xf>
    <xf numFmtId="0" fontId="5" fillId="0" borderId="0" xfId="1"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2" borderId="0" xfId="0" applyFont="1" applyFill="1" applyBorder="1" applyAlignment="1">
      <alignment vertical="top" wrapText="1"/>
    </xf>
    <xf numFmtId="0" fontId="21" fillId="2" borderId="0" xfId="0" applyFont="1" applyFill="1" applyBorder="1" applyAlignment="1">
      <alignment vertical="top" wrapText="1"/>
    </xf>
    <xf numFmtId="0" fontId="17" fillId="2" borderId="0" xfId="0" applyFont="1" applyFill="1" applyBorder="1" applyAlignment="1">
      <alignment vertical="top" wrapText="1"/>
    </xf>
    <xf numFmtId="0" fontId="0" fillId="0" borderId="0" xfId="0" applyFont="1" applyBorder="1" applyAlignment="1">
      <alignment vertical="top" wrapText="1"/>
    </xf>
    <xf numFmtId="4" fontId="5" fillId="0" borderId="0" xfId="0" applyNumberFormat="1" applyFont="1" applyBorder="1" applyAlignment="1">
      <alignment vertical="top"/>
    </xf>
    <xf numFmtId="0" fontId="5" fillId="2" borderId="0" xfId="0" applyFont="1" applyFill="1" applyBorder="1" applyAlignment="1">
      <alignment vertical="top"/>
    </xf>
    <xf numFmtId="0" fontId="0" fillId="0" borderId="0" xfId="0" applyFont="1" applyBorder="1"/>
    <xf numFmtId="0" fontId="5" fillId="2" borderId="0" xfId="0" applyFont="1" applyFill="1" applyBorder="1" applyAlignment="1">
      <alignment horizontal="left" vertical="top" wrapText="1"/>
    </xf>
    <xf numFmtId="4" fontId="17" fillId="0" borderId="0" xfId="0" applyNumberFormat="1" applyFont="1" applyBorder="1" applyAlignment="1">
      <alignment vertical="top"/>
    </xf>
    <xf numFmtId="0" fontId="20" fillId="0" borderId="0" xfId="0" applyFont="1" applyBorder="1" applyAlignment="1">
      <alignment horizontal="center" vertical="top" wrapText="1"/>
    </xf>
    <xf numFmtId="0" fontId="18" fillId="0" borderId="0" xfId="0" applyFont="1" applyBorder="1" applyAlignment="1">
      <alignment vertical="top" wrapText="1"/>
    </xf>
    <xf numFmtId="0" fontId="17" fillId="0" borderId="24" xfId="0" applyFont="1" applyFill="1" applyBorder="1" applyAlignment="1">
      <alignment horizontal="center" vertical="center" wrapText="1"/>
    </xf>
    <xf numFmtId="0" fontId="17" fillId="0" borderId="24" xfId="0" applyFont="1" applyFill="1" applyBorder="1" applyAlignment="1">
      <alignment horizontal="center" vertical="center" shrinkToFit="1"/>
    </xf>
    <xf numFmtId="0" fontId="17" fillId="0" borderId="0" xfId="0" applyFont="1" applyFill="1" applyBorder="1" applyAlignment="1"/>
    <xf numFmtId="0" fontId="5" fillId="0" borderId="0" xfId="0" applyFont="1" applyFill="1" applyBorder="1" applyAlignment="1">
      <alignment horizontal="center" vertical="top"/>
    </xf>
    <xf numFmtId="0" fontId="17" fillId="0" borderId="30" xfId="0" applyFont="1" applyFill="1" applyBorder="1" applyAlignment="1">
      <alignment horizontal="center" vertical="center" shrinkToFit="1"/>
    </xf>
    <xf numFmtId="0" fontId="0" fillId="0" borderId="0" xfId="0" applyBorder="1"/>
    <xf numFmtId="0" fontId="2" fillId="0" borderId="1" xfId="0" applyFont="1" applyBorder="1" applyAlignment="1">
      <alignment horizontal="center" vertical="center"/>
    </xf>
    <xf numFmtId="0" fontId="6"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6" fillId="6" borderId="1" xfId="0" applyFont="1" applyFill="1" applyBorder="1" applyAlignment="1">
      <alignment vertical="top" wrapText="1"/>
    </xf>
    <xf numFmtId="0" fontId="9" fillId="6" borderId="1" xfId="0" applyFont="1" applyFill="1" applyBorder="1" applyAlignment="1">
      <alignment vertical="top" wrapText="1"/>
    </xf>
    <xf numFmtId="0" fontId="6" fillId="6" borderId="1" xfId="0" applyFont="1" applyFill="1" applyBorder="1" applyAlignment="1">
      <alignment horizontal="justify" vertical="top" wrapText="1"/>
    </xf>
    <xf numFmtId="0" fontId="4" fillId="6" borderId="1" xfId="0" applyFont="1" applyFill="1" applyBorder="1" applyAlignment="1">
      <alignment vertical="top" wrapText="1"/>
    </xf>
    <xf numFmtId="0" fontId="12" fillId="0" borderId="0" xfId="0" applyFont="1" applyBorder="1" applyAlignment="1">
      <alignment horizontal="center" vertical="top" wrapText="1"/>
    </xf>
    <xf numFmtId="0" fontId="0" fillId="0" borderId="5" xfId="0" applyBorder="1"/>
    <xf numFmtId="0" fontId="7" fillId="2" borderId="3" xfId="0" applyFont="1" applyFill="1" applyBorder="1" applyAlignment="1">
      <alignment vertical="top" wrapText="1"/>
    </xf>
    <xf numFmtId="0" fontId="7" fillId="2" borderId="4" xfId="0" applyFont="1" applyFill="1" applyBorder="1" applyAlignment="1">
      <alignment horizontal="left" vertical="top" wrapText="1"/>
    </xf>
    <xf numFmtId="0" fontId="19" fillId="0" borderId="4" xfId="0" applyFont="1" applyBorder="1" applyAlignment="1">
      <alignment horizontal="center" vertical="top" wrapText="1"/>
    </xf>
    <xf numFmtId="0" fontId="23" fillId="2" borderId="4" xfId="0" applyFont="1" applyFill="1" applyBorder="1" applyAlignment="1">
      <alignment horizontal="center" vertical="top" wrapText="1"/>
    </xf>
    <xf numFmtId="0" fontId="24" fillId="0" borderId="4" xfId="0" applyFont="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Border="1" applyAlignment="1">
      <alignment horizontal="left" vertical="top" wrapText="1"/>
    </xf>
    <xf numFmtId="4" fontId="7" fillId="0" borderId="3" xfId="0" applyNumberFormat="1" applyFont="1" applyBorder="1" applyAlignment="1">
      <alignment vertical="top"/>
    </xf>
    <xf numFmtId="4" fontId="7" fillId="0" borderId="1" xfId="0" applyNumberFormat="1" applyFont="1" applyBorder="1" applyAlignment="1">
      <alignment vertical="top"/>
    </xf>
    <xf numFmtId="4" fontId="24" fillId="0" borderId="1" xfId="0" applyNumberFormat="1" applyFont="1" applyBorder="1"/>
    <xf numFmtId="0" fontId="24" fillId="0" borderId="0" xfId="0" applyFont="1"/>
    <xf numFmtId="0" fontId="7" fillId="2" borderId="1" xfId="0" applyFont="1" applyFill="1" applyBorder="1" applyAlignment="1">
      <alignment vertical="top" wrapText="1"/>
    </xf>
    <xf numFmtId="0" fontId="19" fillId="0" borderId="3" xfId="0" applyFont="1" applyBorder="1" applyAlignment="1">
      <alignment horizontal="center" vertical="top" wrapText="1"/>
    </xf>
    <xf numFmtId="0" fontId="23" fillId="2" borderId="3" xfId="0" applyFont="1" applyFill="1" applyBorder="1" applyAlignment="1">
      <alignment horizontal="center" vertical="top" wrapText="1"/>
    </xf>
    <xf numFmtId="0" fontId="7" fillId="0" borderId="4" xfId="0" applyFont="1" applyBorder="1" applyAlignment="1">
      <alignment horizontal="center" vertical="top" wrapText="1"/>
    </xf>
    <xf numFmtId="14" fontId="7" fillId="0" borderId="4" xfId="0" applyNumberFormat="1" applyFont="1" applyBorder="1" applyAlignment="1">
      <alignment horizontal="left" vertical="top" wrapText="1"/>
    </xf>
    <xf numFmtId="0" fontId="7" fillId="0" borderId="4" xfId="0" applyFont="1" applyBorder="1" applyAlignment="1">
      <alignment horizontal="center" wrapText="1"/>
    </xf>
    <xf numFmtId="0" fontId="7" fillId="0" borderId="5" xfId="0" applyFont="1" applyBorder="1" applyAlignment="1">
      <alignment horizontal="center" vertical="top" wrapText="1"/>
    </xf>
    <xf numFmtId="0" fontId="7" fillId="0" borderId="6" xfId="0" applyFont="1" applyFill="1" applyBorder="1" applyAlignment="1">
      <alignment vertical="top" wrapText="1"/>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7" fillId="2" borderId="4" xfId="0" applyFont="1" applyFill="1" applyBorder="1" applyAlignment="1">
      <alignment horizontal="center" vertical="top"/>
    </xf>
    <xf numFmtId="4" fontId="6" fillId="6" borderId="3" xfId="0" applyNumberFormat="1" applyFont="1" applyFill="1" applyBorder="1" applyAlignment="1">
      <alignment vertical="top"/>
    </xf>
    <xf numFmtId="4" fontId="6" fillId="6" borderId="1" xfId="0" applyNumberFormat="1" applyFont="1" applyFill="1" applyBorder="1" applyAlignment="1">
      <alignment vertical="top"/>
    </xf>
    <xf numFmtId="4" fontId="6" fillId="6" borderId="1" xfId="0" applyNumberFormat="1" applyFont="1" applyFill="1" applyBorder="1" applyAlignment="1">
      <alignment horizontal="right" vertical="top"/>
    </xf>
    <xf numFmtId="0" fontId="26" fillId="0" borderId="0" xfId="0" applyFont="1" applyBorder="1" applyAlignment="1">
      <alignment horizontal="center" vertical="top" wrapText="1"/>
    </xf>
    <xf numFmtId="0" fontId="26" fillId="0" borderId="4" xfId="0" applyFont="1" applyBorder="1" applyAlignment="1">
      <alignment horizontal="center" vertical="top" wrapText="1"/>
    </xf>
    <xf numFmtId="0" fontId="23" fillId="2" borderId="4" xfId="0" applyFont="1" applyFill="1" applyBorder="1" applyAlignment="1">
      <alignment horizontal="center" vertical="top"/>
    </xf>
    <xf numFmtId="0" fontId="7" fillId="0" borderId="4" xfId="1" applyNumberFormat="1" applyFont="1" applyBorder="1" applyAlignment="1">
      <alignment horizontal="left" vertical="top" wrapText="1"/>
    </xf>
    <xf numFmtId="0" fontId="7" fillId="0" borderId="3" xfId="0" applyFont="1" applyFill="1" applyBorder="1" applyAlignment="1">
      <alignment vertical="top" wrapText="1"/>
    </xf>
    <xf numFmtId="0" fontId="23" fillId="0" borderId="4" xfId="0" applyFont="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vertical="top"/>
    </xf>
    <xf numFmtId="2" fontId="7" fillId="0"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0" xfId="0" applyFont="1" applyBorder="1" applyAlignment="1">
      <alignment horizontal="center" vertical="top" wrapText="1"/>
    </xf>
    <xf numFmtId="49" fontId="19" fillId="0" borderId="22" xfId="0" applyNumberFormat="1" applyFont="1" applyFill="1" applyBorder="1" applyAlignment="1">
      <alignment horizontal="center" vertical="center" wrapText="1"/>
    </xf>
    <xf numFmtId="0" fontId="19" fillId="0" borderId="1" xfId="0" applyFont="1" applyFill="1" applyBorder="1" applyAlignment="1">
      <alignment vertical="top" wrapText="1"/>
    </xf>
    <xf numFmtId="4" fontId="23" fillId="0" borderId="1" xfId="0" applyNumberFormat="1" applyFont="1" applyBorder="1" applyAlignment="1">
      <alignment vertical="top"/>
    </xf>
    <xf numFmtId="0" fontId="19" fillId="0" borderId="23" xfId="0" applyFont="1" applyFill="1" applyBorder="1" applyAlignment="1">
      <alignment horizontal="center" vertical="top"/>
    </xf>
    <xf numFmtId="0" fontId="19" fillId="0" borderId="0" xfId="0" applyFont="1" applyFill="1" applyBorder="1" applyAlignment="1">
      <alignment horizontal="center" vertical="top"/>
    </xf>
    <xf numFmtId="0" fontId="24" fillId="0" borderId="0" xfId="0" applyFont="1" applyBorder="1"/>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top"/>
    </xf>
    <xf numFmtId="4" fontId="5" fillId="0" borderId="1" xfId="0" applyNumberFormat="1" applyFont="1" applyFill="1" applyBorder="1" applyAlignment="1">
      <alignment horizontal="right" vertical="top"/>
    </xf>
    <xf numFmtId="49" fontId="27" fillId="0" borderId="25" xfId="0" applyNumberFormat="1" applyFont="1" applyFill="1" applyBorder="1" applyAlignment="1">
      <alignment horizontal="center" vertical="center" wrapText="1"/>
    </xf>
    <xf numFmtId="0" fontId="27" fillId="0" borderId="26" xfId="0" applyFont="1" applyFill="1" applyBorder="1" applyAlignment="1">
      <alignment vertical="top" wrapText="1"/>
    </xf>
    <xf numFmtId="4" fontId="27" fillId="0" borderId="20" xfId="0" applyNumberFormat="1" applyFont="1" applyFill="1" applyBorder="1" applyAlignment="1">
      <alignment vertical="top" wrapText="1"/>
    </xf>
    <xf numFmtId="0" fontId="27" fillId="0" borderId="0" xfId="0" applyFont="1" applyFill="1" applyBorder="1" applyAlignment="1">
      <alignment vertical="top"/>
    </xf>
    <xf numFmtId="0" fontId="27" fillId="0" borderId="0" xfId="0" applyFont="1" applyFill="1" applyBorder="1" applyAlignment="1">
      <alignment vertical="top" wrapText="1"/>
    </xf>
    <xf numFmtId="0" fontId="27" fillId="0" borderId="0" xfId="0" applyFont="1" applyFill="1" applyBorder="1" applyAlignment="1"/>
    <xf numFmtId="0" fontId="28" fillId="0" borderId="0" xfId="0" applyFont="1" applyBorder="1"/>
    <xf numFmtId="0" fontId="28" fillId="0" borderId="0" xfId="0" applyFont="1"/>
    <xf numFmtId="49" fontId="27" fillId="0" borderId="19" xfId="0" applyNumberFormat="1" applyFont="1" applyFill="1" applyBorder="1" applyAlignment="1">
      <alignment horizontal="center" vertical="center" wrapText="1"/>
    </xf>
    <xf numFmtId="0" fontId="27" fillId="0" borderId="20" xfId="0" applyFont="1" applyFill="1" applyBorder="1" applyAlignment="1">
      <alignment horizontal="left" vertical="center" wrapText="1"/>
    </xf>
    <xf numFmtId="4" fontId="27" fillId="0" borderId="20" xfId="0" applyNumberFormat="1" applyFont="1" applyFill="1" applyBorder="1" applyAlignment="1">
      <alignment vertical="top"/>
    </xf>
    <xf numFmtId="4" fontId="29" fillId="0" borderId="21" xfId="0" applyNumberFormat="1" applyFont="1" applyFill="1" applyBorder="1" applyAlignment="1">
      <alignment vertical="top"/>
    </xf>
    <xf numFmtId="0" fontId="29" fillId="0" borderId="0" xfId="0" applyFont="1" applyFill="1" applyBorder="1" applyAlignment="1">
      <alignment vertical="top"/>
    </xf>
    <xf numFmtId="0" fontId="30" fillId="0" borderId="0" xfId="0" applyFont="1" applyFill="1" applyBorder="1"/>
    <xf numFmtId="0" fontId="30" fillId="0" borderId="0" xfId="0" applyFont="1" applyBorder="1"/>
    <xf numFmtId="0" fontId="30" fillId="0" borderId="0" xfId="0" applyFont="1"/>
    <xf numFmtId="0" fontId="31" fillId="0" borderId="17" xfId="0" applyFont="1" applyFill="1" applyBorder="1" applyAlignment="1">
      <alignment horizontal="left" vertical="center" wrapText="1"/>
    </xf>
    <xf numFmtId="4" fontId="32" fillId="0" borderId="17" xfId="0" applyNumberFormat="1" applyFont="1" applyFill="1" applyBorder="1" applyAlignment="1">
      <alignment horizontal="right" vertical="top" wrapText="1"/>
    </xf>
    <xf numFmtId="4" fontId="32" fillId="0" borderId="17" xfId="0" applyNumberFormat="1" applyFont="1" applyFill="1" applyBorder="1" applyAlignment="1">
      <alignment horizontal="right" vertical="top"/>
    </xf>
    <xf numFmtId="4" fontId="32" fillId="0" borderId="18" xfId="0" applyNumberFormat="1" applyFont="1" applyFill="1" applyBorder="1" applyAlignment="1">
      <alignment horizontal="right" vertical="top"/>
    </xf>
    <xf numFmtId="0" fontId="32" fillId="0" borderId="0" xfId="0" applyFont="1" applyFill="1" applyBorder="1" applyAlignment="1">
      <alignment horizontal="left" vertical="top" wrapText="1"/>
    </xf>
    <xf numFmtId="49" fontId="31" fillId="0" borderId="16" xfId="0" applyNumberFormat="1" applyFont="1" applyFill="1" applyBorder="1" applyAlignment="1">
      <alignment horizontal="center" vertical="center" wrapText="1"/>
    </xf>
    <xf numFmtId="0" fontId="33" fillId="0" borderId="0" xfId="0" applyFont="1" applyFill="1" applyBorder="1"/>
    <xf numFmtId="0" fontId="33" fillId="0" borderId="0" xfId="0" applyFont="1" applyBorder="1"/>
    <xf numFmtId="0" fontId="33" fillId="0" borderId="0" xfId="0" applyFont="1"/>
    <xf numFmtId="4" fontId="21" fillId="0" borderId="24" xfId="0" applyNumberFormat="1" applyFont="1" applyFill="1" applyBorder="1" applyAlignment="1">
      <alignment horizontal="right" vertical="top"/>
    </xf>
    <xf numFmtId="4" fontId="21" fillId="0" borderId="1" xfId="0" applyNumberFormat="1" applyFont="1" applyFill="1" applyBorder="1" applyAlignment="1">
      <alignment horizontal="right" vertical="top"/>
    </xf>
    <xf numFmtId="4" fontId="19" fillId="0" borderId="1" xfId="0" applyNumberFormat="1" applyFont="1" applyFill="1" applyBorder="1" applyAlignment="1">
      <alignment horizontal="right" vertical="top"/>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34"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xf>
    <xf numFmtId="0" fontId="5" fillId="0" borderId="1" xfId="0" applyFont="1" applyBorder="1"/>
    <xf numFmtId="0" fontId="34" fillId="0" borderId="1" xfId="0" applyFont="1" applyBorder="1" applyAlignment="1">
      <alignment vertical="top"/>
    </xf>
    <xf numFmtId="0" fontId="2" fillId="0" borderId="1" xfId="0" applyFont="1" applyBorder="1"/>
    <xf numFmtId="0" fontId="7" fillId="0" borderId="1" xfId="0" applyFont="1" applyFill="1" applyBorder="1" applyAlignment="1">
      <alignment vertical="top" wrapText="1"/>
    </xf>
    <xf numFmtId="0" fontId="7" fillId="0" borderId="3" xfId="0" applyFont="1" applyBorder="1" applyAlignment="1">
      <alignment horizontal="center" vertical="top" wrapText="1"/>
    </xf>
    <xf numFmtId="4" fontId="3" fillId="0" borderId="1" xfId="0" applyNumberFormat="1" applyFont="1" applyBorder="1"/>
    <xf numFmtId="0" fontId="3" fillId="0" borderId="0" xfId="0" applyFont="1"/>
    <xf numFmtId="4" fontId="7" fillId="0" borderId="1" xfId="0" applyNumberFormat="1" applyFont="1" applyBorder="1"/>
    <xf numFmtId="0" fontId="7" fillId="0" borderId="0" xfId="0" applyFont="1"/>
    <xf numFmtId="0" fontId="17" fillId="0" borderId="0" xfId="0" applyFont="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36" fillId="0" borderId="0" xfId="0" applyFont="1"/>
    <xf numFmtId="0" fontId="35" fillId="0" borderId="0" xfId="0" applyFont="1" applyAlignment="1">
      <alignment horizontal="right"/>
    </xf>
    <xf numFmtId="0" fontId="5" fillId="6" borderId="1"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left"/>
    </xf>
    <xf numFmtId="4" fontId="37" fillId="0" borderId="1" xfId="0" applyNumberFormat="1" applyFont="1" applyBorder="1" applyAlignment="1">
      <alignment horizontal="right" vertical="top"/>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5" fillId="0" borderId="1" xfId="0" applyFont="1" applyFill="1" applyBorder="1" applyAlignment="1">
      <alignment horizontal="center" vertical="center" wrapText="1"/>
    </xf>
    <xf numFmtId="0" fontId="7" fillId="0" borderId="1" xfId="0" applyFont="1" applyBorder="1" applyAlignment="1">
      <alignment horizontal="left" vertical="top" wrapText="1"/>
    </xf>
    <xf numFmtId="4" fontId="7" fillId="0" borderId="3" xfId="0" applyNumberFormat="1" applyFont="1" applyBorder="1" applyAlignment="1">
      <alignment horizontal="right" vertical="top"/>
    </xf>
    <xf numFmtId="0" fontId="7" fillId="0" borderId="5" xfId="0" applyFont="1" applyFill="1" applyBorder="1" applyAlignment="1">
      <alignment horizontal="left" vertical="top" wrapText="1"/>
    </xf>
    <xf numFmtId="4" fontId="0" fillId="0" borderId="1" xfId="0" applyNumberFormat="1" applyBorder="1" applyAlignment="1">
      <alignment vertical="top"/>
    </xf>
    <xf numFmtId="4" fontId="5" fillId="0" borderId="1" xfId="0" applyNumberFormat="1" applyFont="1" applyBorder="1" applyAlignment="1">
      <alignment vertical="top"/>
    </xf>
    <xf numFmtId="4" fontId="24" fillId="0" borderId="1" xfId="0" applyNumberFormat="1" applyFont="1" applyBorder="1" applyAlignment="1">
      <alignment vertical="top"/>
    </xf>
    <xf numFmtId="0" fontId="3" fillId="0" borderId="0" xfId="0" applyFont="1" applyAlignment="1">
      <alignment vertical="top"/>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6" fillId="0" borderId="3" xfId="0" applyFont="1" applyBorder="1" applyAlignment="1">
      <alignment horizontal="center" vertical="top" wrapText="1"/>
    </xf>
    <xf numFmtId="4" fontId="4" fillId="0" borderId="1" xfId="0" applyNumberFormat="1" applyFont="1" applyBorder="1" applyAlignment="1">
      <alignment vertical="top"/>
    </xf>
    <xf numFmtId="4" fontId="0" fillId="0" borderId="1" xfId="0" applyNumberFormat="1" applyBorder="1" applyAlignment="1">
      <alignment horizontal="right" vertical="top"/>
    </xf>
    <xf numFmtId="0" fontId="6" fillId="0" borderId="0" xfId="0" applyFont="1" applyAlignment="1">
      <alignment vertical="top"/>
    </xf>
    <xf numFmtId="4" fontId="1" fillId="0" borderId="1" xfId="0" applyNumberFormat="1" applyFont="1" applyFill="1" applyBorder="1" applyAlignment="1">
      <alignment vertical="top"/>
    </xf>
    <xf numFmtId="4" fontId="5" fillId="6" borderId="1" xfId="0" applyNumberFormat="1" applyFont="1" applyFill="1" applyBorder="1" applyAlignment="1">
      <alignment vertical="top"/>
    </xf>
    <xf numFmtId="4" fontId="9" fillId="0" borderId="1" xfId="0" applyNumberFormat="1" applyFont="1" applyBorder="1" applyAlignment="1">
      <alignment vertical="top"/>
    </xf>
    <xf numFmtId="4" fontId="37" fillId="0" borderId="1" xfId="0" applyNumberFormat="1" applyFont="1" applyFill="1" applyBorder="1" applyAlignment="1">
      <alignment vertical="top"/>
    </xf>
    <xf numFmtId="4" fontId="3" fillId="0" borderId="1" xfId="0" applyNumberFormat="1" applyFont="1" applyBorder="1" applyAlignment="1">
      <alignment horizontal="right" vertical="top"/>
    </xf>
    <xf numFmtId="4" fontId="41" fillId="0" borderId="1" xfId="0" applyNumberFormat="1" applyFont="1" applyBorder="1"/>
    <xf numFmtId="4" fontId="41" fillId="0" borderId="1" xfId="0" applyNumberFormat="1" applyFont="1" applyBorder="1" applyAlignment="1">
      <alignment vertical="top"/>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top"/>
    </xf>
    <xf numFmtId="4" fontId="37" fillId="0" borderId="1" xfId="0" applyNumberFormat="1" applyFont="1" applyFill="1" applyBorder="1" applyAlignment="1">
      <alignment horizontal="right" vertical="top"/>
    </xf>
    <xf numFmtId="4" fontId="13" fillId="0" borderId="1" xfId="0" applyNumberFormat="1" applyFont="1" applyFill="1" applyBorder="1" applyAlignment="1">
      <alignment horizontal="right" vertical="top"/>
    </xf>
    <xf numFmtId="4" fontId="6" fillId="0" borderId="4" xfId="0" applyNumberFormat="1" applyFont="1" applyFill="1" applyBorder="1" applyAlignment="1">
      <alignment horizontal="left" vertical="top" wrapText="1"/>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4" fontId="10" fillId="0" borderId="6" xfId="0" applyNumberFormat="1" applyFont="1" applyFill="1" applyBorder="1" applyAlignment="1">
      <alignment horizontal="center" vertical="top"/>
    </xf>
    <xf numFmtId="4" fontId="42" fillId="0" borderId="21" xfId="0" applyNumberFormat="1" applyFont="1" applyFill="1" applyBorder="1" applyAlignment="1">
      <alignment vertical="top"/>
    </xf>
    <xf numFmtId="0" fontId="5" fillId="0" borderId="1" xfId="0" applyFont="1" applyBorder="1" applyAlignment="1">
      <alignment horizontal="center" vertical="center" wrapText="1"/>
    </xf>
    <xf numFmtId="4" fontId="6" fillId="0" borderId="1" xfId="0" applyNumberFormat="1" applyFont="1" applyFill="1" applyBorder="1" applyAlignment="1">
      <alignment horizontal="right" vertical="top"/>
    </xf>
    <xf numFmtId="0" fontId="17" fillId="5" borderId="24" xfId="0" applyFont="1" applyFill="1" applyBorder="1" applyAlignment="1">
      <alignment horizontal="center" vertical="center" wrapText="1"/>
    </xf>
    <xf numFmtId="4" fontId="24" fillId="0" borderId="1" xfId="0" applyNumberFormat="1" applyFont="1" applyFill="1" applyBorder="1"/>
    <xf numFmtId="0" fontId="5"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6" fillId="0" borderId="3" xfId="0" applyFont="1" applyBorder="1" applyAlignment="1">
      <alignment horizontal="center" vertical="top" wrapText="1"/>
    </xf>
    <xf numFmtId="0" fontId="0" fillId="0" borderId="0" xfId="0" applyAlignment="1">
      <alignment vertical="top"/>
    </xf>
    <xf numFmtId="4" fontId="22" fillId="0" borderId="1" xfId="0" applyNumberFormat="1" applyFont="1" applyBorder="1" applyAlignment="1">
      <alignment vertical="top"/>
    </xf>
    <xf numFmtId="0" fontId="22" fillId="0" borderId="0" xfId="0" applyFont="1" applyAlignment="1">
      <alignment vertical="top"/>
    </xf>
    <xf numFmtId="4" fontId="43" fillId="0" borderId="13" xfId="0" applyNumberFormat="1" applyFont="1" applyFill="1" applyBorder="1" applyAlignment="1">
      <alignment horizontal="center" vertical="top"/>
    </xf>
    <xf numFmtId="0" fontId="40" fillId="0" borderId="0" xfId="0" applyFont="1"/>
    <xf numFmtId="0" fontId="45" fillId="0" borderId="2" xfId="0" applyFont="1" applyBorder="1" applyAlignment="1">
      <alignment vertical="top" wrapText="1"/>
    </xf>
    <xf numFmtId="0" fontId="46" fillId="0" borderId="1" xfId="0" applyFont="1" applyBorder="1" applyAlignment="1">
      <alignment horizontal="center" vertical="top"/>
    </xf>
    <xf numFmtId="4" fontId="40" fillId="0" borderId="1" xfId="0" applyNumberFormat="1" applyFont="1" applyBorder="1"/>
    <xf numFmtId="164" fontId="9" fillId="0" borderId="1" xfId="0" applyNumberFormat="1" applyFont="1" applyBorder="1" applyAlignment="1">
      <alignment vertical="top"/>
    </xf>
    <xf numFmtId="4" fontId="9" fillId="6" borderId="1" xfId="0" applyNumberFormat="1" applyFont="1" applyFill="1" applyBorder="1" applyAlignment="1">
      <alignment horizontal="right" vertical="top"/>
    </xf>
    <xf numFmtId="4" fontId="4" fillId="0" borderId="1" xfId="0" applyNumberFormat="1" applyFont="1" applyBorder="1"/>
    <xf numFmtId="4" fontId="40" fillId="0" borderId="1" xfId="0" applyNumberFormat="1" applyFont="1" applyBorder="1" applyAlignment="1">
      <alignment vertical="top"/>
    </xf>
    <xf numFmtId="4" fontId="9" fillId="0" borderId="1" xfId="0" applyNumberFormat="1" applyFont="1" applyBorder="1" applyAlignment="1"/>
    <xf numFmtId="4" fontId="9" fillId="0" borderId="1" xfId="0" applyNumberFormat="1" applyFont="1" applyFill="1" applyBorder="1" applyAlignment="1">
      <alignment vertical="top"/>
    </xf>
    <xf numFmtId="4" fontId="4" fillId="0" borderId="1" xfId="0" applyNumberFormat="1" applyFont="1" applyBorder="1" applyAlignment="1"/>
    <xf numFmtId="4" fontId="9" fillId="6" borderId="1" xfId="0" applyNumberFormat="1" applyFont="1" applyFill="1" applyBorder="1" applyAlignment="1">
      <alignment vertical="top"/>
    </xf>
    <xf numFmtId="4" fontId="4" fillId="0" borderId="1" xfId="0" applyNumberFormat="1" applyFont="1" applyFill="1" applyBorder="1" applyAlignment="1">
      <alignment vertical="top"/>
    </xf>
    <xf numFmtId="4" fontId="21" fillId="6" borderId="1" xfId="0" applyNumberFormat="1" applyFont="1" applyFill="1" applyBorder="1" applyAlignment="1">
      <alignment vertical="top"/>
    </xf>
    <xf numFmtId="4" fontId="21" fillId="0" borderId="1" xfId="0" applyNumberFormat="1" applyFont="1" applyBorder="1" applyAlignment="1">
      <alignment vertical="top"/>
    </xf>
    <xf numFmtId="4" fontId="9" fillId="6" borderId="3" xfId="0" applyNumberFormat="1" applyFont="1" applyFill="1" applyBorder="1" applyAlignment="1">
      <alignment vertical="top"/>
    </xf>
    <xf numFmtId="4" fontId="0" fillId="6" borderId="1" xfId="0" applyNumberFormat="1" applyFill="1" applyBorder="1"/>
    <xf numFmtId="4" fontId="5" fillId="0" borderId="1" xfId="0" applyNumberFormat="1" applyFont="1" applyBorder="1"/>
    <xf numFmtId="0" fontId="21" fillId="0" borderId="4" xfId="0" applyFont="1" applyBorder="1" applyAlignment="1">
      <alignment vertical="top"/>
    </xf>
    <xf numFmtId="0" fontId="21" fillId="0" borderId="5" xfId="0" applyFont="1" applyBorder="1" applyAlignment="1">
      <alignment vertical="top"/>
    </xf>
    <xf numFmtId="4" fontId="19" fillId="0" borderId="1" xfId="0" applyNumberFormat="1" applyFont="1" applyBorder="1"/>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7" xfId="0" applyFont="1" applyBorder="1" applyAlignment="1">
      <alignment horizontal="center" vertical="top"/>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5" xfId="0" applyFont="1" applyBorder="1" applyAlignment="1">
      <alignment horizontal="center" vertical="top"/>
    </xf>
    <xf numFmtId="0" fontId="10" fillId="0" borderId="8" xfId="0" applyFont="1" applyBorder="1" applyAlignment="1">
      <alignment horizontal="center" vertical="top"/>
    </xf>
    <xf numFmtId="0" fontId="10" fillId="0" borderId="2" xfId="0" applyFont="1" applyBorder="1" applyAlignment="1">
      <alignment horizontal="center" vertical="top"/>
    </xf>
    <xf numFmtId="0" fontId="10" fillId="0" borderId="9" xfId="0" applyFont="1" applyBorder="1" applyAlignment="1">
      <alignment horizontal="center" vertical="top"/>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49" fontId="3" fillId="0" borderId="3" xfId="1" applyNumberFormat="1" applyFont="1" applyBorder="1" applyAlignment="1">
      <alignment horizontal="left" vertical="top" wrapText="1"/>
    </xf>
    <xf numFmtId="49" fontId="3" fillId="0" borderId="4" xfId="1" applyNumberFormat="1" applyFont="1" applyBorder="1" applyAlignment="1">
      <alignment horizontal="left"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5" xfId="0" applyFont="1" applyBorder="1" applyAlignment="1">
      <alignment horizontal="center" vertical="top" wrapText="1"/>
    </xf>
    <xf numFmtId="14" fontId="3" fillId="0" borderId="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0" fontId="10"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10" fillId="0" borderId="1"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2" borderId="5" xfId="0" applyNumberFormat="1" applyFont="1" applyFill="1" applyBorder="1" applyAlignment="1">
      <alignment horizontal="left" vertical="top" wrapText="1"/>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5" xfId="0" applyFont="1" applyFill="1" applyBorder="1" applyAlignment="1">
      <alignment horizontal="center" vertical="top"/>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4" borderId="12" xfId="0" applyFont="1" applyFill="1" applyBorder="1" applyAlignment="1">
      <alignment horizontal="left" vertical="top"/>
    </xf>
    <xf numFmtId="0" fontId="12"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justify" vertical="top" shrinkToFit="1"/>
    </xf>
    <xf numFmtId="0" fontId="5" fillId="0" borderId="11" xfId="0" applyFont="1" applyBorder="1" applyAlignment="1">
      <alignment horizontal="justify" vertical="top" shrinkToFit="1"/>
    </xf>
    <xf numFmtId="0" fontId="5" fillId="0" borderId="12" xfId="0" applyFont="1" applyBorder="1" applyAlignment="1">
      <alignment horizontal="justify" vertical="top" shrinkToFit="1"/>
    </xf>
    <xf numFmtId="0" fontId="5" fillId="0" borderId="3" xfId="0" applyFont="1" applyBorder="1" applyAlignment="1">
      <alignment horizontal="justify" vertical="top"/>
    </xf>
    <xf numFmtId="0" fontId="5" fillId="0" borderId="4" xfId="0" applyFont="1" applyBorder="1" applyAlignment="1">
      <alignment horizontal="justify" vertical="top"/>
    </xf>
    <xf numFmtId="0" fontId="5" fillId="0" borderId="5" xfId="0" applyFont="1" applyBorder="1" applyAlignment="1">
      <alignment horizontal="justify" vertical="top"/>
    </xf>
    <xf numFmtId="0" fontId="5" fillId="0" borderId="3" xfId="0" applyFont="1" applyBorder="1" applyAlignment="1">
      <alignment horizontal="center" vertical="top"/>
    </xf>
    <xf numFmtId="0" fontId="5" fillId="0" borderId="5" xfId="0" applyFont="1" applyBorder="1" applyAlignment="1">
      <alignment horizontal="center" vertical="top"/>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2" borderId="5" xfId="0" applyNumberFormat="1"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6" fillId="2" borderId="7" xfId="0" applyFont="1" applyFill="1" applyBorder="1" applyAlignment="1">
      <alignment horizontal="center" vertical="top"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15" fillId="0" borderId="3" xfId="0" applyFont="1" applyBorder="1" applyAlignment="1">
      <alignment horizontal="center"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4" xfId="0" applyBorder="1" applyAlignment="1">
      <alignment horizontal="center"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Border="1" applyAlignment="1">
      <alignment horizontal="center" vertical="top"/>
    </xf>
    <xf numFmtId="0" fontId="3" fillId="0" borderId="3" xfId="1" applyNumberFormat="1" applyFont="1" applyBorder="1" applyAlignment="1">
      <alignment horizontal="left" vertical="top" wrapText="1"/>
    </xf>
    <xf numFmtId="0" fontId="3" fillId="0" borderId="5" xfId="1" applyNumberFormat="1"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5" fillId="0" borderId="4" xfId="0" applyFont="1" applyBorder="1" applyAlignment="1">
      <alignment horizontal="center" vertical="top"/>
    </xf>
    <xf numFmtId="0" fontId="3" fillId="2"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10" fillId="0" borderId="6" xfId="0" applyFont="1" applyFill="1" applyBorder="1" applyAlignment="1">
      <alignment horizontal="center" vertical="top"/>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8"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3" fillId="2" borderId="6" xfId="0" applyFont="1" applyFill="1" applyBorder="1" applyAlignment="1">
      <alignment horizontal="left" vertical="top" wrapText="1"/>
    </xf>
    <xf numFmtId="4" fontId="39" fillId="0" borderId="3" xfId="0" applyNumberFormat="1" applyFont="1" applyBorder="1" applyAlignment="1">
      <alignment vertical="top" wrapText="1"/>
    </xf>
    <xf numFmtId="4" fontId="39" fillId="0" borderId="4" xfId="0" applyNumberFormat="1" applyFont="1" applyBorder="1" applyAlignment="1">
      <alignment vertical="top" wrapText="1"/>
    </xf>
    <xf numFmtId="0" fontId="0" fillId="0" borderId="4" xfId="0" applyBorder="1" applyAlignment="1"/>
    <xf numFmtId="0" fontId="0" fillId="0" borderId="5" xfId="0" applyBorder="1" applyAlignment="1"/>
    <xf numFmtId="4" fontId="3" fillId="0" borderId="3" xfId="0" applyNumberFormat="1" applyFont="1" applyBorder="1" applyAlignment="1">
      <alignment vertical="top" wrapText="1"/>
    </xf>
    <xf numFmtId="4" fontId="3" fillId="0" borderId="5" xfId="0" applyNumberFormat="1" applyFont="1" applyBorder="1" applyAlignment="1">
      <alignment vertical="top" wrapText="1"/>
    </xf>
    <xf numFmtId="4" fontId="3" fillId="0" borderId="4" xfId="0" applyNumberFormat="1" applyFont="1" applyBorder="1" applyAlignment="1">
      <alignment vertical="top" wrapText="1"/>
    </xf>
    <xf numFmtId="0" fontId="0" fillId="0" borderId="5" xfId="0" applyBorder="1" applyAlignment="1">
      <alignment vertical="top" wrapText="1"/>
    </xf>
    <xf numFmtId="4" fontId="4" fillId="0" borderId="3" xfId="0" applyNumberFormat="1" applyFont="1" applyBorder="1" applyAlignment="1">
      <alignment vertical="top" wrapText="1"/>
    </xf>
    <xf numFmtId="4" fontId="7" fillId="0" borderId="4" xfId="0" applyNumberFormat="1" applyFont="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4" fillId="0" borderId="4" xfId="0" applyFont="1" applyBorder="1" applyAlignment="1">
      <alignment vertical="top" wrapText="1"/>
    </xf>
    <xf numFmtId="0" fontId="4" fillId="0" borderId="5" xfId="0" applyFont="1" applyBorder="1" applyAlignment="1">
      <alignment vertical="top" wrapText="1"/>
    </xf>
    <xf numFmtId="0" fontId="21" fillId="0" borderId="4" xfId="0" applyFont="1" applyBorder="1" applyAlignment="1">
      <alignment vertical="top"/>
    </xf>
    <xf numFmtId="0" fontId="21" fillId="0" borderId="5" xfId="0" applyFont="1" applyBorder="1" applyAlignment="1">
      <alignment vertical="top"/>
    </xf>
    <xf numFmtId="4" fontId="4" fillId="0" borderId="5" xfId="0" applyNumberFormat="1" applyFont="1" applyBorder="1" applyAlignment="1">
      <alignment vertical="top" wrapText="1"/>
    </xf>
    <xf numFmtId="4" fontId="7" fillId="0" borderId="5" xfId="0" applyNumberFormat="1" applyFont="1" applyBorder="1" applyAlignment="1">
      <alignment vertical="top" wrapText="1"/>
    </xf>
    <xf numFmtId="4" fontId="39" fillId="0" borderId="5" xfId="0" applyNumberFormat="1" applyFont="1" applyBorder="1" applyAlignment="1">
      <alignment vertical="top" wrapText="1"/>
    </xf>
    <xf numFmtId="4" fontId="43" fillId="0" borderId="6" xfId="0" applyNumberFormat="1" applyFont="1" applyFill="1" applyBorder="1" applyAlignment="1">
      <alignment horizontal="center" vertical="top"/>
    </xf>
    <xf numFmtId="0" fontId="43" fillId="0" borderId="13" xfId="0" applyFont="1" applyFill="1" applyBorder="1" applyAlignment="1">
      <alignment horizontal="center" vertical="top"/>
    </xf>
    <xf numFmtId="0" fontId="43" fillId="0" borderId="7" xfId="0" applyFont="1" applyFill="1" applyBorder="1" applyAlignment="1">
      <alignment horizontal="center" vertical="top"/>
    </xf>
    <xf numFmtId="0" fontId="43" fillId="0" borderId="14" xfId="0" applyFont="1" applyFill="1" applyBorder="1" applyAlignment="1">
      <alignment horizontal="center" vertical="top"/>
    </xf>
    <xf numFmtId="0" fontId="43" fillId="0" borderId="0" xfId="0" applyFont="1" applyFill="1" applyBorder="1" applyAlignment="1">
      <alignment horizontal="center" vertical="top"/>
    </xf>
    <xf numFmtId="0" fontId="43" fillId="0" borderId="15" xfId="0" applyFont="1" applyFill="1" applyBorder="1" applyAlignment="1">
      <alignment horizontal="center" vertical="top"/>
    </xf>
    <xf numFmtId="0" fontId="43" fillId="0" borderId="8" xfId="0" applyFont="1" applyFill="1" applyBorder="1" applyAlignment="1">
      <alignment horizontal="center" vertical="top"/>
    </xf>
    <xf numFmtId="0" fontId="43" fillId="0" borderId="2" xfId="0" applyFont="1" applyFill="1" applyBorder="1" applyAlignment="1">
      <alignment horizontal="center" vertical="top"/>
    </xf>
    <xf numFmtId="0" fontId="43" fillId="0" borderId="9" xfId="0" applyFont="1" applyFill="1" applyBorder="1" applyAlignment="1">
      <alignment horizontal="center" vertical="top"/>
    </xf>
    <xf numFmtId="4" fontId="43" fillId="0" borderId="6" xfId="0" applyNumberFormat="1" applyFont="1" applyBorder="1" applyAlignment="1">
      <alignment horizontal="center" vertical="top"/>
    </xf>
    <xf numFmtId="0" fontId="43" fillId="0" borderId="13" xfId="0" applyFont="1" applyBorder="1" applyAlignment="1">
      <alignment horizontal="center" vertical="top"/>
    </xf>
    <xf numFmtId="0" fontId="43" fillId="0" borderId="7" xfId="0" applyFont="1" applyBorder="1" applyAlignment="1">
      <alignment horizontal="center" vertical="top"/>
    </xf>
    <xf numFmtId="0" fontId="43" fillId="0" borderId="14" xfId="0" applyFont="1" applyBorder="1" applyAlignment="1">
      <alignment horizontal="center" vertical="top"/>
    </xf>
    <xf numFmtId="0" fontId="43" fillId="0" borderId="0" xfId="0" applyFont="1" applyBorder="1" applyAlignment="1">
      <alignment horizontal="center" vertical="top"/>
    </xf>
    <xf numFmtId="0" fontId="43" fillId="0" borderId="15" xfId="0" applyFont="1" applyBorder="1" applyAlignment="1">
      <alignment horizontal="center" vertical="top"/>
    </xf>
    <xf numFmtId="0" fontId="43" fillId="0" borderId="8" xfId="0" applyFont="1" applyBorder="1" applyAlignment="1">
      <alignment horizontal="center" vertical="top"/>
    </xf>
    <xf numFmtId="0" fontId="43" fillId="0" borderId="2" xfId="0" applyFont="1" applyBorder="1" applyAlignment="1">
      <alignment horizontal="center" vertical="top"/>
    </xf>
    <xf numFmtId="0" fontId="43" fillId="0" borderId="9" xfId="0" applyFont="1" applyBorder="1" applyAlignment="1">
      <alignment horizontal="center" vertical="top"/>
    </xf>
    <xf numFmtId="4" fontId="44" fillId="0" borderId="6" xfId="0" applyNumberFormat="1" applyFont="1" applyBorder="1" applyAlignment="1">
      <alignment horizontal="center" vertical="top" wrapText="1"/>
    </xf>
    <xf numFmtId="0" fontId="44" fillId="0" borderId="13" xfId="0" applyFont="1" applyBorder="1" applyAlignment="1">
      <alignment horizontal="center" vertical="top" wrapText="1"/>
    </xf>
    <xf numFmtId="0" fontId="44" fillId="0" borderId="7" xfId="0" applyFont="1" applyBorder="1" applyAlignment="1">
      <alignment horizontal="center" vertical="top" wrapText="1"/>
    </xf>
    <xf numFmtId="0" fontId="44" fillId="0" borderId="14" xfId="0" applyFont="1" applyBorder="1" applyAlignment="1">
      <alignment horizontal="center" vertical="top" wrapText="1"/>
    </xf>
    <xf numFmtId="0" fontId="44" fillId="0" borderId="0" xfId="0" applyFont="1" applyBorder="1" applyAlignment="1">
      <alignment horizontal="center" vertical="top" wrapText="1"/>
    </xf>
    <xf numFmtId="0" fontId="44" fillId="0" borderId="15" xfId="0" applyFont="1" applyBorder="1" applyAlignment="1">
      <alignment horizontal="center" vertical="top" wrapText="1"/>
    </xf>
    <xf numFmtId="0" fontId="44" fillId="0" borderId="8" xfId="0" applyFont="1" applyBorder="1" applyAlignment="1">
      <alignment horizontal="center" vertical="top" wrapText="1"/>
    </xf>
    <xf numFmtId="0" fontId="44" fillId="0" borderId="2" xfId="0" applyFont="1" applyBorder="1" applyAlignment="1">
      <alignment horizontal="center" vertical="top" wrapText="1"/>
    </xf>
    <xf numFmtId="0" fontId="44" fillId="0" borderId="9" xfId="0" applyFont="1" applyBorder="1" applyAlignment="1">
      <alignment horizontal="center" vertical="top" wrapText="1"/>
    </xf>
    <xf numFmtId="0" fontId="10" fillId="0" borderId="6"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4" fontId="10" fillId="0" borderId="6" xfId="0" applyNumberFormat="1" applyFont="1" applyBorder="1" applyAlignment="1">
      <alignment horizontal="center" vertical="top"/>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9" fillId="6" borderId="3" xfId="0" applyFont="1" applyFill="1" applyBorder="1" applyAlignment="1">
      <alignment vertical="top"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5" fillId="8" borderId="10" xfId="0" applyFont="1" applyFill="1" applyBorder="1" applyAlignment="1">
      <alignment horizontal="center"/>
    </xf>
    <xf numFmtId="0" fontId="5" fillId="8" borderId="12" xfId="0" applyFont="1" applyFill="1" applyBorder="1" applyAlignment="1">
      <alignment horizontal="center"/>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6" borderId="5" xfId="0" applyFont="1" applyFill="1" applyBorder="1" applyAlignment="1">
      <alignment horizontal="left" vertical="top" wrapText="1"/>
    </xf>
    <xf numFmtId="0" fontId="5" fillId="0" borderId="4" xfId="0" applyFont="1"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0" xfId="0" applyFont="1" applyBorder="1" applyAlignment="1">
      <alignment horizontal="center" vertical="top" wrapText="1"/>
    </xf>
    <xf numFmtId="0" fontId="5" fillId="0" borderId="0" xfId="0" applyFont="1" applyAlignment="1">
      <alignment horizontal="right"/>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4" xfId="0" applyFont="1" applyFill="1" applyBorder="1" applyAlignment="1">
      <alignment horizontal="center" vertical="center" wrapText="1" shrinkToFit="1"/>
    </xf>
    <xf numFmtId="0" fontId="17" fillId="0" borderId="35" xfId="0" applyFont="1" applyFill="1" applyBorder="1" applyAlignment="1">
      <alignment horizontal="center" vertical="center" wrapText="1" shrinkToFit="1"/>
    </xf>
    <xf numFmtId="0" fontId="17" fillId="0" borderId="36" xfId="0" applyFont="1" applyFill="1" applyBorder="1" applyAlignment="1">
      <alignment horizontal="center" vertical="center" wrapText="1" shrinkToFit="1"/>
    </xf>
    <xf numFmtId="0" fontId="17" fillId="0" borderId="20"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5" borderId="8" xfId="0" applyFont="1" applyFill="1" applyBorder="1" applyAlignment="1">
      <alignment horizontal="center" vertical="top" wrapText="1"/>
    </xf>
    <xf numFmtId="0" fontId="17" fillId="5" borderId="9" xfId="0" applyFont="1" applyFill="1" applyBorder="1" applyAlignment="1">
      <alignment horizontal="center" vertical="top" wrapText="1"/>
    </xf>
    <xf numFmtId="0" fontId="17" fillId="0" borderId="8" xfId="0" applyFont="1" applyFill="1" applyBorder="1" applyAlignment="1">
      <alignment horizontal="center" vertical="top" shrinkToFit="1"/>
    </xf>
    <xf numFmtId="0" fontId="17" fillId="0" borderId="2" xfId="0" applyFont="1" applyFill="1" applyBorder="1" applyAlignment="1">
      <alignment horizontal="center" vertical="top" shrinkToFit="1"/>
    </xf>
    <xf numFmtId="0" fontId="12" fillId="0" borderId="0" xfId="0" applyFont="1" applyBorder="1" applyAlignment="1">
      <alignment horizontal="center" vertical="center" wrapText="1"/>
    </xf>
    <xf numFmtId="0" fontId="5" fillId="0" borderId="1" xfId="0" applyFont="1" applyBorder="1" applyAlignment="1">
      <alignment horizontal="justify" vertical="top"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9" borderId="4" xfId="0" applyFont="1" applyFill="1" applyBorder="1" applyAlignment="1">
      <alignment horizontal="center" vertical="top" wrapText="1"/>
    </xf>
    <xf numFmtId="0" fontId="5" fillId="9" borderId="5" xfId="0" applyFont="1" applyFill="1" applyBorder="1" applyAlignment="1">
      <alignment horizontal="center" vertical="top" wrapText="1"/>
    </xf>
    <xf numFmtId="0" fontId="5" fillId="0" borderId="1" xfId="0" applyFont="1" applyBorder="1" applyAlignment="1">
      <alignment horizontal="center" vertical="top"/>
    </xf>
    <xf numFmtId="4" fontId="38" fillId="0" borderId="3" xfId="0" applyNumberFormat="1" applyFont="1" applyBorder="1" applyAlignment="1">
      <alignment vertical="top" wrapText="1"/>
    </xf>
    <xf numFmtId="4" fontId="38" fillId="0" borderId="5" xfId="0" applyNumberFormat="1" applyFont="1" applyBorder="1" applyAlignment="1">
      <alignment vertical="top" wrapText="1"/>
    </xf>
    <xf numFmtId="4" fontId="3" fillId="0" borderId="3" xfId="0" applyNumberFormat="1" applyFont="1" applyBorder="1" applyAlignment="1">
      <alignment wrapText="1"/>
    </xf>
    <xf numFmtId="4" fontId="5" fillId="0" borderId="3" xfId="0" applyNumberFormat="1"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3" borderId="10" xfId="0" applyFont="1" applyFill="1" applyBorder="1" applyAlignment="1">
      <alignment horizontal="center"/>
    </xf>
    <xf numFmtId="0" fontId="5" fillId="3" borderId="12" xfId="0" applyFont="1" applyFill="1" applyBorder="1" applyAlignment="1">
      <alignment horizontal="center"/>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zoomScaleNormal="100" workbookViewId="0">
      <pane ySplit="4" topLeftCell="A17" activePane="bottomLeft" state="frozen"/>
      <selection pane="bottomLeft" activeCell="B17" sqref="B17:F17"/>
    </sheetView>
  </sheetViews>
  <sheetFormatPr defaultRowHeight="15" x14ac:dyDescent="0.2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x14ac:dyDescent="0.25">
      <c r="A1" s="450" t="s">
        <v>63</v>
      </c>
      <c r="B1" s="450"/>
      <c r="C1" s="450"/>
      <c r="D1" s="450"/>
      <c r="E1" s="450"/>
      <c r="F1" s="450"/>
      <c r="G1" s="450"/>
      <c r="H1" s="450"/>
      <c r="I1" s="450"/>
      <c r="J1" s="450"/>
      <c r="K1" s="450"/>
      <c r="L1" s="450"/>
      <c r="M1" s="450"/>
      <c r="N1" s="450"/>
    </row>
    <row r="2" spans="1:14" x14ac:dyDescent="0.25">
      <c r="A2" s="443" t="s">
        <v>4</v>
      </c>
      <c r="B2" s="443" t="s">
        <v>5</v>
      </c>
      <c r="C2" s="451" t="s">
        <v>7</v>
      </c>
      <c r="D2" s="451" t="s">
        <v>36</v>
      </c>
      <c r="E2" s="454" t="s">
        <v>6</v>
      </c>
      <c r="F2" s="455"/>
      <c r="G2" s="451" t="s">
        <v>2</v>
      </c>
      <c r="H2" s="451" t="s">
        <v>3</v>
      </c>
      <c r="I2" s="451" t="s">
        <v>1</v>
      </c>
      <c r="J2" s="451" t="s">
        <v>10</v>
      </c>
      <c r="K2" s="458" t="s">
        <v>9</v>
      </c>
      <c r="L2" s="459"/>
      <c r="M2" s="460"/>
      <c r="N2" s="461" t="s">
        <v>0</v>
      </c>
    </row>
    <row r="3" spans="1:14" x14ac:dyDescent="0.25">
      <c r="A3" s="443"/>
      <c r="B3" s="443"/>
      <c r="C3" s="452"/>
      <c r="D3" s="452"/>
      <c r="E3" s="456"/>
      <c r="F3" s="457"/>
      <c r="G3" s="452"/>
      <c r="H3" s="452"/>
      <c r="I3" s="452"/>
      <c r="J3" s="452"/>
      <c r="K3" s="451">
        <v>2016</v>
      </c>
      <c r="L3" s="464">
        <v>2017</v>
      </c>
      <c r="M3" s="464">
        <v>2018</v>
      </c>
      <c r="N3" s="462"/>
    </row>
    <row r="4" spans="1:14" ht="33" x14ac:dyDescent="0.25">
      <c r="A4" s="443"/>
      <c r="B4" s="443"/>
      <c r="C4" s="453"/>
      <c r="D4" s="453"/>
      <c r="E4" s="39" t="s">
        <v>11</v>
      </c>
      <c r="F4" s="39" t="s">
        <v>12</v>
      </c>
      <c r="G4" s="453"/>
      <c r="H4" s="453"/>
      <c r="I4" s="453"/>
      <c r="J4" s="453"/>
      <c r="K4" s="453"/>
      <c r="L4" s="465"/>
      <c r="M4" s="465"/>
      <c r="N4" s="463"/>
    </row>
    <row r="5" spans="1:14" ht="15.75" x14ac:dyDescent="0.25">
      <c r="A5" s="6">
        <v>1</v>
      </c>
      <c r="B5" s="6">
        <v>2</v>
      </c>
      <c r="C5" s="6">
        <v>3</v>
      </c>
      <c r="D5" s="6">
        <v>4</v>
      </c>
      <c r="E5" s="6">
        <v>5</v>
      </c>
      <c r="F5" s="6">
        <v>6</v>
      </c>
      <c r="G5" s="6">
        <v>7</v>
      </c>
      <c r="H5" s="6">
        <v>8</v>
      </c>
      <c r="I5" s="6">
        <v>9</v>
      </c>
      <c r="J5" s="6">
        <v>10</v>
      </c>
      <c r="K5" s="6">
        <v>11</v>
      </c>
      <c r="L5" s="6">
        <v>12</v>
      </c>
      <c r="M5" s="6">
        <v>13</v>
      </c>
      <c r="N5" s="6">
        <v>14</v>
      </c>
    </row>
    <row r="6" spans="1:14" ht="15.75" x14ac:dyDescent="0.25">
      <c r="A6" s="7"/>
      <c r="B6" s="444" t="s">
        <v>15</v>
      </c>
      <c r="C6" s="445"/>
      <c r="D6" s="445"/>
      <c r="E6" s="445"/>
      <c r="F6" s="446"/>
      <c r="G6" s="19"/>
      <c r="H6" s="19"/>
      <c r="I6" s="33"/>
      <c r="J6" s="20">
        <f>J7+J8+J9+J10</f>
        <v>1527853.17252</v>
      </c>
      <c r="K6" s="20">
        <f>K7+K8+K9+K10</f>
        <v>875210.40819999995</v>
      </c>
      <c r="L6" s="20">
        <f>L7+L8+L9+L10</f>
        <v>626420.59520999994</v>
      </c>
      <c r="M6" s="20">
        <f>M7+M8+M9+M10</f>
        <v>26222.169110000003</v>
      </c>
      <c r="N6" s="18"/>
    </row>
    <row r="7" spans="1:14" ht="50.25" customHeight="1" x14ac:dyDescent="0.25">
      <c r="A7" s="397"/>
      <c r="B7" s="398"/>
      <c r="C7" s="398"/>
      <c r="D7" s="398"/>
      <c r="E7" s="398"/>
      <c r="F7" s="398"/>
      <c r="G7" s="398"/>
      <c r="H7" s="399"/>
      <c r="I7" s="14" t="s">
        <v>60</v>
      </c>
      <c r="J7" s="11">
        <f t="shared" ref="J7:M10" si="0">J13+J88</f>
        <v>154625.85251999996</v>
      </c>
      <c r="K7" s="11">
        <f t="shared" si="0"/>
        <v>90444.028199999957</v>
      </c>
      <c r="L7" s="11">
        <f t="shared" si="0"/>
        <v>55570.405209999983</v>
      </c>
      <c r="M7" s="11">
        <f t="shared" si="0"/>
        <v>8611.4191100000007</v>
      </c>
      <c r="N7" s="18"/>
    </row>
    <row r="8" spans="1:14" ht="38.25" x14ac:dyDescent="0.25">
      <c r="A8" s="400"/>
      <c r="B8" s="401"/>
      <c r="C8" s="401"/>
      <c r="D8" s="401"/>
      <c r="E8" s="401"/>
      <c r="F8" s="401"/>
      <c r="G8" s="401"/>
      <c r="H8" s="402"/>
      <c r="I8" s="14" t="s">
        <v>61</v>
      </c>
      <c r="J8" s="11">
        <f t="shared" si="0"/>
        <v>57645.679999999993</v>
      </c>
      <c r="K8" s="11">
        <f t="shared" si="0"/>
        <v>33599.020000000004</v>
      </c>
      <c r="L8" s="11">
        <f t="shared" si="0"/>
        <v>6435.9100000000008</v>
      </c>
      <c r="M8" s="11">
        <f t="shared" si="0"/>
        <v>17610.75</v>
      </c>
      <c r="N8" s="18"/>
    </row>
    <row r="9" spans="1:14" ht="25.5" x14ac:dyDescent="0.25">
      <c r="A9" s="400"/>
      <c r="B9" s="401"/>
      <c r="C9" s="401"/>
      <c r="D9" s="401"/>
      <c r="E9" s="401"/>
      <c r="F9" s="401"/>
      <c r="G9" s="401"/>
      <c r="H9" s="402"/>
      <c r="I9" s="14" t="s">
        <v>14</v>
      </c>
      <c r="J9" s="11">
        <f t="shared" si="0"/>
        <v>631961.36</v>
      </c>
      <c r="K9" s="11">
        <f t="shared" si="0"/>
        <v>409357.22</v>
      </c>
      <c r="L9" s="11">
        <f t="shared" si="0"/>
        <v>222604.14</v>
      </c>
      <c r="M9" s="11">
        <f t="shared" si="0"/>
        <v>0</v>
      </c>
      <c r="N9" s="18"/>
    </row>
    <row r="10" spans="1:14" ht="25.5" x14ac:dyDescent="0.25">
      <c r="A10" s="403"/>
      <c r="B10" s="404"/>
      <c r="C10" s="404"/>
      <c r="D10" s="404"/>
      <c r="E10" s="404"/>
      <c r="F10" s="404"/>
      <c r="G10" s="404"/>
      <c r="H10" s="405"/>
      <c r="I10" s="14" t="s">
        <v>13</v>
      </c>
      <c r="J10" s="11">
        <f t="shared" si="0"/>
        <v>683620.28</v>
      </c>
      <c r="K10" s="11">
        <f t="shared" si="0"/>
        <v>341810.14</v>
      </c>
      <c r="L10" s="11">
        <f t="shared" si="0"/>
        <v>341810.14</v>
      </c>
      <c r="M10" s="11">
        <f t="shared" si="0"/>
        <v>0</v>
      </c>
      <c r="N10" s="18"/>
    </row>
    <row r="11" spans="1:14" ht="15.75" x14ac:dyDescent="0.25">
      <c r="A11" s="447" t="s">
        <v>30</v>
      </c>
      <c r="B11" s="448"/>
      <c r="C11" s="448"/>
      <c r="D11" s="448"/>
      <c r="E11" s="448"/>
      <c r="F11" s="448"/>
      <c r="G11" s="448"/>
      <c r="H11" s="449"/>
      <c r="I11" s="29"/>
      <c r="J11" s="30"/>
      <c r="K11" s="30"/>
      <c r="L11" s="30"/>
      <c r="M11" s="30"/>
      <c r="N11" s="29"/>
    </row>
    <row r="12" spans="1:14" ht="15.75" x14ac:dyDescent="0.25">
      <c r="A12" s="503"/>
      <c r="B12" s="504"/>
      <c r="C12" s="504"/>
      <c r="D12" s="504"/>
      <c r="E12" s="504"/>
      <c r="F12" s="504"/>
      <c r="G12" s="504"/>
      <c r="H12" s="505"/>
      <c r="I12" s="74" t="s">
        <v>62</v>
      </c>
      <c r="J12" s="75">
        <f>J13+J14+J15+J16</f>
        <v>1065257.04</v>
      </c>
      <c r="K12" s="75">
        <f>K13+K14+K15+K16</f>
        <v>544529.62</v>
      </c>
      <c r="L12" s="75">
        <f>L13+L14+L15+L16</f>
        <v>495228.53</v>
      </c>
      <c r="M12" s="75">
        <f>M13+M14+M15+M16</f>
        <v>25498.89</v>
      </c>
      <c r="N12" s="74"/>
    </row>
    <row r="13" spans="1:14" ht="51" x14ac:dyDescent="0.25">
      <c r="A13" s="506"/>
      <c r="B13" s="507"/>
      <c r="C13" s="507"/>
      <c r="D13" s="507"/>
      <c r="E13" s="507"/>
      <c r="F13" s="507"/>
      <c r="G13" s="507"/>
      <c r="H13" s="508"/>
      <c r="I13" s="14" t="s">
        <v>60</v>
      </c>
      <c r="J13" s="11">
        <f>J18+J28+J61</f>
        <v>145111.13999999996</v>
      </c>
      <c r="K13" s="11">
        <f>K18+K28+K61</f>
        <v>84884.579999999958</v>
      </c>
      <c r="L13" s="11">
        <f>L18+L28+L61</f>
        <v>52338.419999999984</v>
      </c>
      <c r="M13" s="11">
        <f>M18+M28+M61</f>
        <v>7888.14</v>
      </c>
      <c r="N13" s="18"/>
    </row>
    <row r="14" spans="1:14" ht="38.25" x14ac:dyDescent="0.25">
      <c r="A14" s="506"/>
      <c r="B14" s="507"/>
      <c r="C14" s="507"/>
      <c r="D14" s="507"/>
      <c r="E14" s="507"/>
      <c r="F14" s="507"/>
      <c r="G14" s="507"/>
      <c r="H14" s="508"/>
      <c r="I14" s="14" t="s">
        <v>61</v>
      </c>
      <c r="J14" s="11">
        <f t="shared" ref="J14:M16" si="1">J19+J29+J62</f>
        <v>52178.159999999996</v>
      </c>
      <c r="K14" s="11">
        <f t="shared" si="1"/>
        <v>28131.5</v>
      </c>
      <c r="L14" s="11">
        <f t="shared" si="1"/>
        <v>6435.9100000000008</v>
      </c>
      <c r="M14" s="11">
        <f t="shared" si="1"/>
        <v>17610.75</v>
      </c>
      <c r="N14" s="18"/>
    </row>
    <row r="15" spans="1:14" ht="25.5" x14ac:dyDescent="0.25">
      <c r="A15" s="506"/>
      <c r="B15" s="507"/>
      <c r="C15" s="507"/>
      <c r="D15" s="507"/>
      <c r="E15" s="507"/>
      <c r="F15" s="507"/>
      <c r="G15" s="507"/>
      <c r="H15" s="508"/>
      <c r="I15" s="14" t="s">
        <v>14</v>
      </c>
      <c r="J15" s="11">
        <f t="shared" si="1"/>
        <v>184347.46</v>
      </c>
      <c r="K15" s="11">
        <f t="shared" si="1"/>
        <v>89703.4</v>
      </c>
      <c r="L15" s="11">
        <f t="shared" si="1"/>
        <v>94644.06</v>
      </c>
      <c r="M15" s="11">
        <f t="shared" si="1"/>
        <v>0</v>
      </c>
      <c r="N15" s="18"/>
    </row>
    <row r="16" spans="1:14" ht="25.5" x14ac:dyDescent="0.25">
      <c r="A16" s="509"/>
      <c r="B16" s="510"/>
      <c r="C16" s="510"/>
      <c r="D16" s="510"/>
      <c r="E16" s="510"/>
      <c r="F16" s="510"/>
      <c r="G16" s="510"/>
      <c r="H16" s="511"/>
      <c r="I16" s="14" t="s">
        <v>13</v>
      </c>
      <c r="J16" s="55">
        <f t="shared" si="1"/>
        <v>683620.28</v>
      </c>
      <c r="K16" s="55">
        <f t="shared" si="1"/>
        <v>341810.14</v>
      </c>
      <c r="L16" s="55">
        <f t="shared" si="1"/>
        <v>341810.14</v>
      </c>
      <c r="M16" s="55">
        <f t="shared" si="1"/>
        <v>0</v>
      </c>
      <c r="N16" s="18"/>
    </row>
    <row r="17" spans="1:16" ht="35.25" customHeight="1" x14ac:dyDescent="0.25">
      <c r="A17" s="7" t="s">
        <v>72</v>
      </c>
      <c r="B17" s="444" t="s">
        <v>51</v>
      </c>
      <c r="C17" s="445"/>
      <c r="D17" s="445"/>
      <c r="E17" s="445"/>
      <c r="F17" s="446"/>
      <c r="G17" s="19"/>
      <c r="H17" s="19"/>
      <c r="I17" s="33"/>
      <c r="J17" s="20"/>
      <c r="K17" s="20"/>
      <c r="L17" s="20"/>
      <c r="M17" s="20"/>
      <c r="N17" s="18"/>
    </row>
    <row r="18" spans="1:16" ht="51" x14ac:dyDescent="0.25">
      <c r="A18" s="433"/>
      <c r="B18" s="397"/>
      <c r="C18" s="398"/>
      <c r="D18" s="398"/>
      <c r="E18" s="398"/>
      <c r="F18" s="398"/>
      <c r="G18" s="398"/>
      <c r="H18" s="399"/>
      <c r="I18" s="14" t="s">
        <v>60</v>
      </c>
      <c r="J18" s="12">
        <f>J23</f>
        <v>145111.13999999996</v>
      </c>
      <c r="K18" s="12">
        <f>K23</f>
        <v>84884.579999999958</v>
      </c>
      <c r="L18" s="12">
        <f>L23</f>
        <v>52338.419999999984</v>
      </c>
      <c r="M18" s="12">
        <f>M23+M84</f>
        <v>7888.14</v>
      </c>
      <c r="N18" s="18"/>
    </row>
    <row r="19" spans="1:16" ht="38.25" x14ac:dyDescent="0.25">
      <c r="A19" s="434"/>
      <c r="B19" s="400"/>
      <c r="C19" s="401"/>
      <c r="D19" s="401"/>
      <c r="E19" s="401"/>
      <c r="F19" s="401"/>
      <c r="G19" s="401"/>
      <c r="H19" s="402"/>
      <c r="I19" s="14" t="s">
        <v>61</v>
      </c>
      <c r="J19" s="12">
        <v>0</v>
      </c>
      <c r="K19" s="12">
        <v>0</v>
      </c>
      <c r="L19" s="12">
        <v>0</v>
      </c>
      <c r="M19" s="12">
        <v>0</v>
      </c>
      <c r="N19" s="2"/>
    </row>
    <row r="20" spans="1:16" ht="25.5" x14ac:dyDescent="0.25">
      <c r="A20" s="434"/>
      <c r="B20" s="400"/>
      <c r="C20" s="401"/>
      <c r="D20" s="401"/>
      <c r="E20" s="401"/>
      <c r="F20" s="401"/>
      <c r="G20" s="401"/>
      <c r="H20" s="402"/>
      <c r="I20" s="14" t="s">
        <v>14</v>
      </c>
      <c r="J20" s="12">
        <f t="shared" ref="J20:M21" si="2">J25</f>
        <v>0</v>
      </c>
      <c r="K20" s="12">
        <f t="shared" si="2"/>
        <v>0</v>
      </c>
      <c r="L20" s="12">
        <f t="shared" si="2"/>
        <v>0</v>
      </c>
      <c r="M20" s="12">
        <f t="shared" si="2"/>
        <v>0</v>
      </c>
      <c r="N20" s="18"/>
    </row>
    <row r="21" spans="1:16" ht="25.5" x14ac:dyDescent="0.25">
      <c r="A21" s="435"/>
      <c r="B21" s="403"/>
      <c r="C21" s="404"/>
      <c r="D21" s="404"/>
      <c r="E21" s="404"/>
      <c r="F21" s="404"/>
      <c r="G21" s="404"/>
      <c r="H21" s="405"/>
      <c r="I21" s="14" t="s">
        <v>13</v>
      </c>
      <c r="J21" s="12">
        <f t="shared" si="2"/>
        <v>683620.28</v>
      </c>
      <c r="K21" s="12">
        <f t="shared" si="2"/>
        <v>341810.14</v>
      </c>
      <c r="L21" s="12">
        <f t="shared" si="2"/>
        <v>341810.14</v>
      </c>
      <c r="M21" s="12">
        <f t="shared" si="2"/>
        <v>0</v>
      </c>
      <c r="N21" s="18"/>
    </row>
    <row r="22" spans="1:16" ht="25.5" x14ac:dyDescent="0.25">
      <c r="A22" s="415" t="s">
        <v>73</v>
      </c>
      <c r="B22" s="65" t="s">
        <v>52</v>
      </c>
      <c r="C22" s="376"/>
      <c r="D22" s="376"/>
      <c r="E22" s="376"/>
      <c r="F22" s="36" t="s">
        <v>21</v>
      </c>
      <c r="G22" s="376"/>
      <c r="H22" s="376"/>
      <c r="I22" s="10"/>
      <c r="J22" s="13">
        <f>J23+J24+J25+J26</f>
        <v>828731.41999999993</v>
      </c>
      <c r="K22" s="13">
        <f>K23+K24+K25+K26</f>
        <v>426694.72</v>
      </c>
      <c r="L22" s="13">
        <f>L23+L24+L25+L26</f>
        <v>394148.56</v>
      </c>
      <c r="M22" s="13">
        <f>M23+M24+M25+M26</f>
        <v>7888.14</v>
      </c>
      <c r="N22" s="2"/>
    </row>
    <row r="23" spans="1:16" ht="51" x14ac:dyDescent="0.25">
      <c r="A23" s="416"/>
      <c r="B23" s="406" t="s">
        <v>41</v>
      </c>
      <c r="C23" s="377"/>
      <c r="D23" s="377"/>
      <c r="E23" s="377"/>
      <c r="F23" s="63"/>
      <c r="G23" s="377"/>
      <c r="H23" s="377"/>
      <c r="I23" s="14" t="s">
        <v>60</v>
      </c>
      <c r="J23" s="64">
        <f>K23+L23+M23</f>
        <v>145111.13999999996</v>
      </c>
      <c r="K23" s="16">
        <f>426694.72-K26</f>
        <v>84884.579999999958</v>
      </c>
      <c r="L23" s="16">
        <f>394148.56-L26</f>
        <v>52338.419999999984</v>
      </c>
      <c r="M23" s="16">
        <v>7888.14</v>
      </c>
      <c r="N23" s="31"/>
      <c r="P23" s="79"/>
    </row>
    <row r="24" spans="1:16" ht="40.5" customHeight="1" x14ac:dyDescent="0.25">
      <c r="A24" s="416"/>
      <c r="B24" s="407"/>
      <c r="C24" s="378"/>
      <c r="D24" s="378"/>
      <c r="E24" s="378"/>
      <c r="F24" s="37"/>
      <c r="G24" s="377"/>
      <c r="H24" s="377"/>
      <c r="I24" s="14" t="s">
        <v>61</v>
      </c>
      <c r="J24" s="16">
        <f>K24+L24+M24</f>
        <v>0</v>
      </c>
      <c r="K24" s="16">
        <v>0</v>
      </c>
      <c r="L24" s="64">
        <v>0</v>
      </c>
      <c r="M24" s="64">
        <v>0</v>
      </c>
      <c r="N24" s="31"/>
    </row>
    <row r="25" spans="1:16" ht="27.75" customHeight="1" x14ac:dyDescent="0.25">
      <c r="A25" s="416"/>
      <c r="B25" s="407"/>
      <c r="C25" s="378"/>
      <c r="D25" s="378"/>
      <c r="E25" s="378"/>
      <c r="F25" s="37"/>
      <c r="G25" s="377"/>
      <c r="H25" s="377"/>
      <c r="I25" s="14" t="s">
        <v>14</v>
      </c>
      <c r="J25" s="16">
        <v>0</v>
      </c>
      <c r="K25" s="16">
        <v>0</v>
      </c>
      <c r="L25" s="64">
        <v>0</v>
      </c>
      <c r="M25" s="64">
        <v>0</v>
      </c>
      <c r="N25" s="31"/>
    </row>
    <row r="26" spans="1:16" ht="25.5" x14ac:dyDescent="0.25">
      <c r="A26" s="417"/>
      <c r="B26" s="408"/>
      <c r="C26" s="379"/>
      <c r="D26" s="379"/>
      <c r="E26" s="379"/>
      <c r="F26" s="37"/>
      <c r="G26" s="414"/>
      <c r="H26" s="414"/>
      <c r="I26" s="14" t="s">
        <v>13</v>
      </c>
      <c r="J26" s="16">
        <f>K26+L26+M26</f>
        <v>683620.28</v>
      </c>
      <c r="K26" s="16">
        <v>341810.14</v>
      </c>
      <c r="L26" s="16">
        <v>341810.14</v>
      </c>
      <c r="M26" s="64">
        <v>0</v>
      </c>
      <c r="N26" s="31"/>
    </row>
    <row r="27" spans="1:16" ht="15.75" x14ac:dyDescent="0.25">
      <c r="A27" s="18"/>
      <c r="B27" s="423" t="s">
        <v>50</v>
      </c>
      <c r="C27" s="423"/>
      <c r="D27" s="423"/>
      <c r="E27" s="423"/>
      <c r="F27" s="423"/>
      <c r="G27" s="423"/>
      <c r="H27" s="423"/>
      <c r="I27" s="33"/>
      <c r="J27" s="20"/>
      <c r="K27" s="20"/>
      <c r="L27" s="20"/>
      <c r="M27" s="20"/>
      <c r="N27" s="33"/>
    </row>
    <row r="28" spans="1:16" ht="52.5" customHeight="1" x14ac:dyDescent="0.25">
      <c r="A28" s="397"/>
      <c r="B28" s="398"/>
      <c r="C28" s="398"/>
      <c r="D28" s="398"/>
      <c r="E28" s="398"/>
      <c r="F28" s="398"/>
      <c r="G28" s="398"/>
      <c r="H28" s="399"/>
      <c r="I28" s="14" t="s">
        <v>60</v>
      </c>
      <c r="J28" s="12">
        <f t="shared" ref="J28:M31" si="3">J33+J54</f>
        <v>0</v>
      </c>
      <c r="K28" s="12">
        <f t="shared" si="3"/>
        <v>0</v>
      </c>
      <c r="L28" s="12">
        <f t="shared" si="3"/>
        <v>0</v>
      </c>
      <c r="M28" s="12">
        <f t="shared" si="3"/>
        <v>0</v>
      </c>
      <c r="N28" s="18"/>
    </row>
    <row r="29" spans="1:16" ht="39.75" customHeight="1" x14ac:dyDescent="0.25">
      <c r="A29" s="400"/>
      <c r="B29" s="401"/>
      <c r="C29" s="401"/>
      <c r="D29" s="401"/>
      <c r="E29" s="401"/>
      <c r="F29" s="401"/>
      <c r="G29" s="401"/>
      <c r="H29" s="402"/>
      <c r="I29" s="14" t="s">
        <v>61</v>
      </c>
      <c r="J29" s="12">
        <f t="shared" si="3"/>
        <v>7889.63</v>
      </c>
      <c r="K29" s="12">
        <f t="shared" si="3"/>
        <v>548.5</v>
      </c>
      <c r="L29" s="12">
        <f t="shared" si="3"/>
        <v>6008.8600000000006</v>
      </c>
      <c r="M29" s="12">
        <f t="shared" si="3"/>
        <v>1332.27</v>
      </c>
      <c r="N29" s="18"/>
    </row>
    <row r="30" spans="1:16" ht="25.5" customHeight="1" x14ac:dyDescent="0.25">
      <c r="A30" s="400"/>
      <c r="B30" s="401"/>
      <c r="C30" s="401"/>
      <c r="D30" s="401"/>
      <c r="E30" s="401"/>
      <c r="F30" s="401"/>
      <c r="G30" s="401"/>
      <c r="H30" s="402"/>
      <c r="I30" s="14" t="s">
        <v>14</v>
      </c>
      <c r="J30" s="12">
        <f t="shared" si="3"/>
        <v>184347.46</v>
      </c>
      <c r="K30" s="12">
        <f t="shared" si="3"/>
        <v>89703.4</v>
      </c>
      <c r="L30" s="12">
        <f t="shared" si="3"/>
        <v>94644.06</v>
      </c>
      <c r="M30" s="12">
        <f t="shared" si="3"/>
        <v>0</v>
      </c>
      <c r="N30" s="18"/>
    </row>
    <row r="31" spans="1:16" ht="25.5" x14ac:dyDescent="0.25">
      <c r="A31" s="403"/>
      <c r="B31" s="404"/>
      <c r="C31" s="404"/>
      <c r="D31" s="404"/>
      <c r="E31" s="404"/>
      <c r="F31" s="404"/>
      <c r="G31" s="404"/>
      <c r="H31" s="405"/>
      <c r="I31" s="14" t="s">
        <v>13</v>
      </c>
      <c r="J31" s="12">
        <f t="shared" si="3"/>
        <v>0</v>
      </c>
      <c r="K31" s="12">
        <f t="shared" si="3"/>
        <v>0</v>
      </c>
      <c r="L31" s="12">
        <f t="shared" si="3"/>
        <v>0</v>
      </c>
      <c r="M31" s="12">
        <f t="shared" si="3"/>
        <v>0</v>
      </c>
      <c r="N31" s="18"/>
    </row>
    <row r="32" spans="1:16" ht="15.75" x14ac:dyDescent="0.25">
      <c r="A32" s="44" t="s">
        <v>64</v>
      </c>
      <c r="B32" s="418" t="s">
        <v>45</v>
      </c>
      <c r="C32" s="419"/>
      <c r="D32" s="419"/>
      <c r="E32" s="419"/>
      <c r="F32" s="419"/>
      <c r="G32" s="419"/>
      <c r="H32" s="420"/>
      <c r="I32" s="33"/>
      <c r="J32" s="20"/>
      <c r="K32" s="20"/>
      <c r="L32" s="20"/>
      <c r="M32" s="20"/>
      <c r="N32" s="33"/>
    </row>
    <row r="33" spans="1:14" ht="51" x14ac:dyDescent="0.25">
      <c r="A33" s="494"/>
      <c r="B33" s="383"/>
      <c r="C33" s="384"/>
      <c r="D33" s="384"/>
      <c r="E33" s="384"/>
      <c r="F33" s="384"/>
      <c r="G33" s="384"/>
      <c r="H33" s="385"/>
      <c r="I33" s="14" t="s">
        <v>60</v>
      </c>
      <c r="J33" s="12">
        <v>0</v>
      </c>
      <c r="K33" s="12">
        <f>K37+K39</f>
        <v>0</v>
      </c>
      <c r="L33" s="12">
        <v>0</v>
      </c>
      <c r="M33" s="12">
        <f>M37+M39</f>
        <v>0</v>
      </c>
      <c r="N33" s="33"/>
    </row>
    <row r="34" spans="1:14" ht="38.25" x14ac:dyDescent="0.25">
      <c r="A34" s="494"/>
      <c r="B34" s="386"/>
      <c r="C34" s="387"/>
      <c r="D34" s="387"/>
      <c r="E34" s="387"/>
      <c r="F34" s="387"/>
      <c r="G34" s="387"/>
      <c r="H34" s="388"/>
      <c r="I34" s="14" t="s">
        <v>61</v>
      </c>
      <c r="J34" s="12">
        <f>J45+J48+J50+J37+J39</f>
        <v>7750.63</v>
      </c>
      <c r="K34" s="12">
        <f>K45+K48+K50+K37+K39</f>
        <v>409.5</v>
      </c>
      <c r="L34" s="12">
        <f>L45+L48+L50+L37+L39</f>
        <v>6008.8600000000006</v>
      </c>
      <c r="M34" s="12">
        <f>M45+M48+M50+M37+M39</f>
        <v>1332.27</v>
      </c>
      <c r="N34" s="33"/>
    </row>
    <row r="35" spans="1:14" ht="25.5" x14ac:dyDescent="0.25">
      <c r="A35" s="494"/>
      <c r="B35" s="386"/>
      <c r="C35" s="387"/>
      <c r="D35" s="387"/>
      <c r="E35" s="387"/>
      <c r="F35" s="387"/>
      <c r="G35" s="387"/>
      <c r="H35" s="388"/>
      <c r="I35" s="14" t="s">
        <v>14</v>
      </c>
      <c r="J35" s="12">
        <f>J41</f>
        <v>184347.46</v>
      </c>
      <c r="K35" s="12">
        <f>K41</f>
        <v>89703.4</v>
      </c>
      <c r="L35" s="12">
        <f>L41</f>
        <v>94644.06</v>
      </c>
      <c r="M35" s="12">
        <f>M41</f>
        <v>0</v>
      </c>
      <c r="N35" s="33"/>
    </row>
    <row r="36" spans="1:14" ht="25.5" x14ac:dyDescent="0.25">
      <c r="A36" s="494"/>
      <c r="B36" s="389"/>
      <c r="C36" s="390"/>
      <c r="D36" s="390"/>
      <c r="E36" s="390"/>
      <c r="F36" s="390"/>
      <c r="G36" s="390"/>
      <c r="H36" s="391"/>
      <c r="I36" s="14" t="s">
        <v>13</v>
      </c>
      <c r="J36" s="12">
        <v>0</v>
      </c>
      <c r="K36" s="12">
        <v>0</v>
      </c>
      <c r="L36" s="12">
        <v>0</v>
      </c>
      <c r="M36" s="12">
        <v>0</v>
      </c>
      <c r="N36" s="33"/>
    </row>
    <row r="37" spans="1:14" ht="27.75" customHeight="1" x14ac:dyDescent="0.25">
      <c r="A37" s="466" t="s">
        <v>65</v>
      </c>
      <c r="B37" s="21" t="s">
        <v>53</v>
      </c>
      <c r="C37" s="376">
        <v>600</v>
      </c>
      <c r="D37" s="376">
        <v>1100</v>
      </c>
      <c r="E37" s="376"/>
      <c r="F37" s="376"/>
      <c r="G37" s="34"/>
      <c r="H37" s="34"/>
      <c r="I37" s="374" t="s">
        <v>61</v>
      </c>
      <c r="J37" s="11">
        <f t="shared" ref="J37:J52" si="4">K37+L37+M37</f>
        <v>2858.34</v>
      </c>
      <c r="K37" s="11">
        <f>K38</f>
        <v>0</v>
      </c>
      <c r="L37" s="11">
        <f>L38</f>
        <v>2858.34</v>
      </c>
      <c r="M37" s="11">
        <f>M38</f>
        <v>0</v>
      </c>
      <c r="N37" s="5"/>
    </row>
    <row r="38" spans="1:14" ht="15.75" customHeight="1" x14ac:dyDescent="0.25">
      <c r="A38" s="467"/>
      <c r="B38" s="8" t="s">
        <v>39</v>
      </c>
      <c r="C38" s="377"/>
      <c r="D38" s="377"/>
      <c r="E38" s="377"/>
      <c r="F38" s="377"/>
      <c r="G38" s="23">
        <v>2017</v>
      </c>
      <c r="H38" s="23">
        <v>2017</v>
      </c>
      <c r="I38" s="375"/>
      <c r="J38" s="32">
        <f t="shared" si="4"/>
        <v>2858.34</v>
      </c>
      <c r="K38" s="12">
        <v>0</v>
      </c>
      <c r="L38" s="60">
        <v>2858.34</v>
      </c>
      <c r="M38" s="60">
        <v>0</v>
      </c>
      <c r="N38" s="3"/>
    </row>
    <row r="39" spans="1:14" ht="25.5" x14ac:dyDescent="0.25">
      <c r="A39" s="409" t="s">
        <v>74</v>
      </c>
      <c r="B39" s="66" t="s">
        <v>54</v>
      </c>
      <c r="C39" s="411">
        <v>400</v>
      </c>
      <c r="D39" s="421">
        <v>720</v>
      </c>
      <c r="E39" s="376"/>
      <c r="F39" s="376"/>
      <c r="G39" s="59"/>
      <c r="H39" s="59"/>
      <c r="I39" s="374" t="s">
        <v>61</v>
      </c>
      <c r="J39" s="53">
        <f t="shared" si="4"/>
        <v>2041.3</v>
      </c>
      <c r="K39" s="53">
        <f>K40</f>
        <v>0</v>
      </c>
      <c r="L39" s="53">
        <f>L40</f>
        <v>2041.3</v>
      </c>
      <c r="M39" s="53">
        <f>M40</f>
        <v>0</v>
      </c>
      <c r="N39" s="5"/>
    </row>
    <row r="40" spans="1:14" ht="14.25" customHeight="1" x14ac:dyDescent="0.25">
      <c r="A40" s="410"/>
      <c r="B40" s="4" t="s">
        <v>39</v>
      </c>
      <c r="C40" s="412"/>
      <c r="D40" s="422"/>
      <c r="E40" s="377"/>
      <c r="F40" s="452"/>
      <c r="G40" s="23">
        <v>2017</v>
      </c>
      <c r="H40" s="23">
        <v>2017</v>
      </c>
      <c r="I40" s="375"/>
      <c r="J40" s="32">
        <f t="shared" si="4"/>
        <v>2041.3</v>
      </c>
      <c r="K40" s="12">
        <v>0</v>
      </c>
      <c r="L40" s="12">
        <v>2041.3</v>
      </c>
      <c r="M40" s="12">
        <v>0</v>
      </c>
      <c r="N40" s="9"/>
    </row>
    <row r="41" spans="1:14" ht="25.5" x14ac:dyDescent="0.25">
      <c r="A41" s="392" t="s">
        <v>75</v>
      </c>
      <c r="B41" s="42" t="s">
        <v>37</v>
      </c>
      <c r="C41" s="411" t="s">
        <v>18</v>
      </c>
      <c r="D41" s="411">
        <v>12000</v>
      </c>
      <c r="E41" s="376"/>
      <c r="F41" s="376"/>
      <c r="G41" s="380">
        <v>2016</v>
      </c>
      <c r="H41" s="380">
        <v>2017</v>
      </c>
      <c r="I41" s="50" t="s">
        <v>14</v>
      </c>
      <c r="J41" s="54">
        <f t="shared" si="4"/>
        <v>184347.46</v>
      </c>
      <c r="K41" s="54">
        <f>K42+K43+K44</f>
        <v>89703.4</v>
      </c>
      <c r="L41" s="54">
        <f>L42+L43+L44</f>
        <v>94644.06</v>
      </c>
      <c r="M41" s="54">
        <v>0</v>
      </c>
      <c r="N41" s="46" t="s">
        <v>38</v>
      </c>
    </row>
    <row r="42" spans="1:14" ht="15.75" customHeight="1" x14ac:dyDescent="0.25">
      <c r="A42" s="393"/>
      <c r="B42" s="472" t="s">
        <v>41</v>
      </c>
      <c r="C42" s="412"/>
      <c r="D42" s="412"/>
      <c r="E42" s="377"/>
      <c r="F42" s="377"/>
      <c r="G42" s="381"/>
      <c r="H42" s="381"/>
      <c r="I42" s="1" t="s">
        <v>43</v>
      </c>
      <c r="J42" s="12">
        <f t="shared" si="4"/>
        <v>175135.59</v>
      </c>
      <c r="K42" s="51">
        <v>85220.34</v>
      </c>
      <c r="L42" s="51">
        <v>89915.25</v>
      </c>
      <c r="M42" s="51">
        <v>0</v>
      </c>
      <c r="N42" s="9"/>
    </row>
    <row r="43" spans="1:14" ht="14.25" customHeight="1" x14ac:dyDescent="0.25">
      <c r="A43" s="78"/>
      <c r="B43" s="473"/>
      <c r="C43" s="412"/>
      <c r="D43" s="412"/>
      <c r="E43" s="377"/>
      <c r="F43" s="377"/>
      <c r="G43" s="381"/>
      <c r="H43" s="381"/>
      <c r="I43" s="1" t="s">
        <v>42</v>
      </c>
      <c r="J43" s="12">
        <f t="shared" si="4"/>
        <v>8754.2400000000016</v>
      </c>
      <c r="K43" s="51">
        <v>4262.72</v>
      </c>
      <c r="L43" s="51">
        <v>4491.5200000000004</v>
      </c>
      <c r="M43" s="51">
        <v>0</v>
      </c>
      <c r="N43" s="9"/>
    </row>
    <row r="44" spans="1:14" ht="16.5" customHeight="1" x14ac:dyDescent="0.25">
      <c r="A44" s="78"/>
      <c r="B44" s="474"/>
      <c r="C44" s="413"/>
      <c r="D44" s="413"/>
      <c r="E44" s="414"/>
      <c r="F44" s="414"/>
      <c r="G44" s="382"/>
      <c r="H44" s="382"/>
      <c r="I44" s="1" t="s">
        <v>44</v>
      </c>
      <c r="J44" s="12">
        <f t="shared" si="4"/>
        <v>457.63</v>
      </c>
      <c r="K44" s="51">
        <v>220.34</v>
      </c>
      <c r="L44" s="51">
        <v>237.29</v>
      </c>
      <c r="M44" s="51">
        <v>0</v>
      </c>
      <c r="N44" s="9"/>
    </row>
    <row r="45" spans="1:14" ht="38.25" customHeight="1" x14ac:dyDescent="0.25">
      <c r="A45" s="392" t="s">
        <v>76</v>
      </c>
      <c r="B45" s="42" t="s">
        <v>55</v>
      </c>
      <c r="C45" s="411">
        <v>110</v>
      </c>
      <c r="D45" s="436">
        <v>285</v>
      </c>
      <c r="E45" s="376"/>
      <c r="F45" s="376"/>
      <c r="G45" s="47">
        <v>2016</v>
      </c>
      <c r="H45" s="47">
        <v>2017</v>
      </c>
      <c r="I45" s="477" t="s">
        <v>61</v>
      </c>
      <c r="J45" s="53">
        <f t="shared" si="4"/>
        <v>1357.71</v>
      </c>
      <c r="K45" s="53">
        <f>K46+K47</f>
        <v>409.5</v>
      </c>
      <c r="L45" s="53">
        <f>L46+L47</f>
        <v>0</v>
      </c>
      <c r="M45" s="53">
        <f>M46+M47</f>
        <v>948.21</v>
      </c>
      <c r="N45" s="9"/>
    </row>
    <row r="46" spans="1:14" ht="16.5" customHeight="1" x14ac:dyDescent="0.25">
      <c r="A46" s="393"/>
      <c r="B46" s="8" t="s">
        <v>39</v>
      </c>
      <c r="C46" s="412"/>
      <c r="D46" s="437"/>
      <c r="E46" s="377"/>
      <c r="F46" s="377"/>
      <c r="G46" s="47">
        <v>2016</v>
      </c>
      <c r="H46" s="47">
        <v>2016</v>
      </c>
      <c r="I46" s="478"/>
      <c r="J46" s="32">
        <f t="shared" si="4"/>
        <v>409.5</v>
      </c>
      <c r="K46" s="12">
        <v>409.5</v>
      </c>
      <c r="L46" s="12">
        <v>0</v>
      </c>
      <c r="M46" s="12">
        <v>0</v>
      </c>
      <c r="N46" s="9"/>
    </row>
    <row r="47" spans="1:14" x14ac:dyDescent="0.25">
      <c r="A47" s="468"/>
      <c r="B47" s="8" t="s">
        <v>41</v>
      </c>
      <c r="C47" s="413"/>
      <c r="D47" s="438"/>
      <c r="E47" s="414"/>
      <c r="F47" s="414"/>
      <c r="G47" s="47">
        <v>2018</v>
      </c>
      <c r="H47" s="47">
        <v>2018</v>
      </c>
      <c r="I47" s="501"/>
      <c r="J47" s="32">
        <f t="shared" si="4"/>
        <v>948.21</v>
      </c>
      <c r="K47" s="32">
        <v>0</v>
      </c>
      <c r="L47" s="32">
        <v>0</v>
      </c>
      <c r="M47" s="32">
        <v>948.21</v>
      </c>
      <c r="N47" s="9"/>
    </row>
    <row r="48" spans="1:14" ht="26.25" customHeight="1" x14ac:dyDescent="0.25">
      <c r="A48" s="392" t="s">
        <v>77</v>
      </c>
      <c r="B48" s="24" t="s">
        <v>56</v>
      </c>
      <c r="C48" s="411">
        <v>110</v>
      </c>
      <c r="D48" s="411">
        <v>670</v>
      </c>
      <c r="E48" s="376"/>
      <c r="F48" s="376"/>
      <c r="G48" s="58"/>
      <c r="H48" s="58"/>
      <c r="I48" s="477" t="s">
        <v>61</v>
      </c>
      <c r="J48" s="11">
        <f t="shared" si="4"/>
        <v>879.31</v>
      </c>
      <c r="K48" s="11">
        <f>K49</f>
        <v>0</v>
      </c>
      <c r="L48" s="11">
        <f>L49</f>
        <v>879.31</v>
      </c>
      <c r="M48" s="11">
        <f>M49</f>
        <v>0</v>
      </c>
      <c r="N48" s="9"/>
    </row>
    <row r="49" spans="1:14" ht="13.5" customHeight="1" x14ac:dyDescent="0.25">
      <c r="A49" s="393"/>
      <c r="B49" s="8" t="s">
        <v>39</v>
      </c>
      <c r="C49" s="412"/>
      <c r="D49" s="412"/>
      <c r="E49" s="377"/>
      <c r="F49" s="377"/>
      <c r="G49" s="57">
        <v>2017</v>
      </c>
      <c r="H49" s="57">
        <v>2017</v>
      </c>
      <c r="I49" s="478"/>
      <c r="J49" s="12">
        <f t="shared" si="4"/>
        <v>879.31</v>
      </c>
      <c r="K49" s="32">
        <v>0</v>
      </c>
      <c r="L49" s="32">
        <v>879.31</v>
      </c>
      <c r="M49" s="32">
        <v>0</v>
      </c>
      <c r="N49" s="9"/>
    </row>
    <row r="50" spans="1:14" ht="38.25" customHeight="1" x14ac:dyDescent="0.25">
      <c r="A50" s="392" t="s">
        <v>78</v>
      </c>
      <c r="B50" s="40" t="s">
        <v>57</v>
      </c>
      <c r="C50" s="436">
        <v>110</v>
      </c>
      <c r="D50" s="436">
        <v>110</v>
      </c>
      <c r="E50" s="439"/>
      <c r="F50" s="436"/>
      <c r="G50" s="68">
        <v>2017</v>
      </c>
      <c r="H50" s="68">
        <v>2018</v>
      </c>
      <c r="I50" s="374" t="s">
        <v>61</v>
      </c>
      <c r="J50" s="53">
        <f t="shared" si="4"/>
        <v>613.97</v>
      </c>
      <c r="K50" s="53">
        <f>K51+K52</f>
        <v>0</v>
      </c>
      <c r="L50" s="53">
        <f>L51+L52</f>
        <v>229.91</v>
      </c>
      <c r="M50" s="53">
        <f>M51+M52</f>
        <v>384.06</v>
      </c>
      <c r="N50" s="46"/>
    </row>
    <row r="51" spans="1:14" ht="15.75" customHeight="1" x14ac:dyDescent="0.25">
      <c r="A51" s="393"/>
      <c r="B51" s="8" t="s">
        <v>39</v>
      </c>
      <c r="C51" s="437"/>
      <c r="D51" s="437"/>
      <c r="E51" s="440"/>
      <c r="F51" s="475"/>
      <c r="G51" s="23">
        <v>2017</v>
      </c>
      <c r="H51" s="23">
        <v>2017</v>
      </c>
      <c r="I51" s="502"/>
      <c r="J51" s="32">
        <f t="shared" si="4"/>
        <v>229.91</v>
      </c>
      <c r="K51" s="32">
        <v>0</v>
      </c>
      <c r="L51" s="32">
        <v>229.91</v>
      </c>
      <c r="M51" s="32">
        <v>0</v>
      </c>
      <c r="N51" s="3"/>
    </row>
    <row r="52" spans="1:14" ht="14.25" customHeight="1" x14ac:dyDescent="0.25">
      <c r="A52" s="468"/>
      <c r="B52" s="8" t="s">
        <v>41</v>
      </c>
      <c r="C52" s="438"/>
      <c r="D52" s="438"/>
      <c r="E52" s="441"/>
      <c r="F52" s="476"/>
      <c r="G52" s="23">
        <v>2018</v>
      </c>
      <c r="H52" s="23">
        <v>2018</v>
      </c>
      <c r="I52" s="375"/>
      <c r="J52" s="32">
        <f t="shared" si="4"/>
        <v>384.06</v>
      </c>
      <c r="K52" s="32">
        <v>0</v>
      </c>
      <c r="L52" s="32">
        <v>0</v>
      </c>
      <c r="M52" s="32">
        <v>384.06</v>
      </c>
      <c r="N52" s="22"/>
    </row>
    <row r="53" spans="1:14" ht="33.75" customHeight="1" x14ac:dyDescent="0.25">
      <c r="A53" s="433" t="s">
        <v>66</v>
      </c>
      <c r="B53" s="444" t="s">
        <v>49</v>
      </c>
      <c r="C53" s="469"/>
      <c r="D53" s="469"/>
      <c r="E53" s="469"/>
      <c r="F53" s="469"/>
      <c r="G53" s="469"/>
      <c r="H53" s="470"/>
      <c r="I53" s="33"/>
      <c r="J53" s="20"/>
      <c r="K53" s="20"/>
      <c r="L53" s="20"/>
      <c r="M53" s="20"/>
      <c r="N53" s="33"/>
    </row>
    <row r="54" spans="1:14" ht="51" x14ac:dyDescent="0.25">
      <c r="A54" s="434"/>
      <c r="B54" s="383"/>
      <c r="C54" s="384"/>
      <c r="D54" s="384"/>
      <c r="E54" s="384"/>
      <c r="F54" s="384"/>
      <c r="G54" s="384"/>
      <c r="H54" s="385"/>
      <c r="I54" s="14" t="s">
        <v>60</v>
      </c>
      <c r="J54" s="51">
        <v>0</v>
      </c>
      <c r="K54" s="51">
        <v>0</v>
      </c>
      <c r="L54" s="51">
        <v>0</v>
      </c>
      <c r="M54" s="51">
        <v>0</v>
      </c>
      <c r="N54" s="33"/>
    </row>
    <row r="55" spans="1:14" ht="45" customHeight="1" x14ac:dyDescent="0.25">
      <c r="A55" s="434"/>
      <c r="B55" s="386"/>
      <c r="C55" s="387"/>
      <c r="D55" s="387"/>
      <c r="E55" s="387"/>
      <c r="F55" s="387"/>
      <c r="G55" s="387"/>
      <c r="H55" s="388"/>
      <c r="I55" s="14" t="s">
        <v>61</v>
      </c>
      <c r="J55" s="12">
        <f>J58</f>
        <v>139</v>
      </c>
      <c r="K55" s="12">
        <f>K58</f>
        <v>139</v>
      </c>
      <c r="L55" s="12">
        <f>L58</f>
        <v>0</v>
      </c>
      <c r="M55" s="12">
        <f>M58</f>
        <v>0</v>
      </c>
      <c r="N55" s="33"/>
    </row>
    <row r="56" spans="1:14" ht="25.5" x14ac:dyDescent="0.25">
      <c r="A56" s="434"/>
      <c r="B56" s="386"/>
      <c r="C56" s="387"/>
      <c r="D56" s="387"/>
      <c r="E56" s="387"/>
      <c r="F56" s="387"/>
      <c r="G56" s="387"/>
      <c r="H56" s="388"/>
      <c r="I56" s="14" t="s">
        <v>14</v>
      </c>
      <c r="J56" s="51">
        <v>0</v>
      </c>
      <c r="K56" s="51">
        <v>0</v>
      </c>
      <c r="L56" s="51">
        <v>0</v>
      </c>
      <c r="M56" s="51">
        <v>0</v>
      </c>
      <c r="N56" s="33"/>
    </row>
    <row r="57" spans="1:14" ht="25.5" x14ac:dyDescent="0.25">
      <c r="A57" s="435"/>
      <c r="B57" s="389"/>
      <c r="C57" s="390"/>
      <c r="D57" s="390"/>
      <c r="E57" s="390"/>
      <c r="F57" s="390"/>
      <c r="G57" s="390"/>
      <c r="H57" s="391"/>
      <c r="I57" s="14" t="s">
        <v>13</v>
      </c>
      <c r="J57" s="51">
        <v>0</v>
      </c>
      <c r="K57" s="51">
        <v>0</v>
      </c>
      <c r="L57" s="51">
        <v>0</v>
      </c>
      <c r="M57" s="51">
        <v>0</v>
      </c>
      <c r="N57" s="33"/>
    </row>
    <row r="58" spans="1:14" ht="38.25" x14ac:dyDescent="0.25">
      <c r="A58" s="512" t="s">
        <v>79</v>
      </c>
      <c r="B58" s="62" t="s">
        <v>48</v>
      </c>
      <c r="C58" s="471"/>
      <c r="D58" s="394"/>
      <c r="E58" s="394"/>
      <c r="F58" s="394"/>
      <c r="G58" s="394">
        <v>2016</v>
      </c>
      <c r="H58" s="394">
        <v>2016</v>
      </c>
      <c r="I58" s="477" t="s">
        <v>61</v>
      </c>
      <c r="J58" s="11">
        <f>J59</f>
        <v>139</v>
      </c>
      <c r="K58" s="11">
        <f>K59</f>
        <v>139</v>
      </c>
      <c r="L58" s="11">
        <f>L59</f>
        <v>0</v>
      </c>
      <c r="M58" s="11">
        <f>M59</f>
        <v>0</v>
      </c>
      <c r="N58" s="5"/>
    </row>
    <row r="59" spans="1:14" x14ac:dyDescent="0.25">
      <c r="A59" s="428"/>
      <c r="B59" s="49" t="s">
        <v>39</v>
      </c>
      <c r="C59" s="452"/>
      <c r="D59" s="452"/>
      <c r="E59" s="395"/>
      <c r="F59" s="452"/>
      <c r="G59" s="396"/>
      <c r="H59" s="396"/>
      <c r="I59" s="501"/>
      <c r="J59" s="12">
        <f>K59+L59+M59</f>
        <v>139</v>
      </c>
      <c r="K59" s="12">
        <v>139</v>
      </c>
      <c r="L59" s="12">
        <v>0</v>
      </c>
      <c r="M59" s="12">
        <v>0</v>
      </c>
      <c r="N59" s="9"/>
    </row>
    <row r="60" spans="1:14" ht="15.75" x14ac:dyDescent="0.25">
      <c r="A60" s="44"/>
      <c r="B60" s="418" t="s">
        <v>31</v>
      </c>
      <c r="C60" s="419"/>
      <c r="D60" s="419"/>
      <c r="E60" s="419"/>
      <c r="F60" s="419"/>
      <c r="G60" s="419"/>
      <c r="H60" s="420"/>
      <c r="I60" s="41"/>
      <c r="J60" s="16"/>
      <c r="K60" s="16"/>
      <c r="L60" s="16"/>
      <c r="M60" s="16"/>
      <c r="N60" s="18"/>
    </row>
    <row r="61" spans="1:14" ht="51" x14ac:dyDescent="0.25">
      <c r="A61" s="397"/>
      <c r="B61" s="398"/>
      <c r="C61" s="398"/>
      <c r="D61" s="398"/>
      <c r="E61" s="398"/>
      <c r="F61" s="398"/>
      <c r="G61" s="398"/>
      <c r="H61" s="399"/>
      <c r="I61" s="14" t="s">
        <v>60</v>
      </c>
      <c r="J61" s="12">
        <f t="shared" ref="J61:M64" si="5">J66+J78</f>
        <v>0</v>
      </c>
      <c r="K61" s="12">
        <f t="shared" si="5"/>
        <v>0</v>
      </c>
      <c r="L61" s="12">
        <f t="shared" si="5"/>
        <v>0</v>
      </c>
      <c r="M61" s="12">
        <f t="shared" si="5"/>
        <v>0</v>
      </c>
      <c r="N61" s="18"/>
    </row>
    <row r="62" spans="1:14" ht="45" customHeight="1" x14ac:dyDescent="0.25">
      <c r="A62" s="400"/>
      <c r="B62" s="401"/>
      <c r="C62" s="401"/>
      <c r="D62" s="401"/>
      <c r="E62" s="401"/>
      <c r="F62" s="401"/>
      <c r="G62" s="401"/>
      <c r="H62" s="402"/>
      <c r="I62" s="14" t="s">
        <v>61</v>
      </c>
      <c r="J62" s="12">
        <f>J67+J79</f>
        <v>44288.53</v>
      </c>
      <c r="K62" s="12">
        <f t="shared" si="5"/>
        <v>27583</v>
      </c>
      <c r="L62" s="12">
        <f t="shared" si="5"/>
        <v>427.05</v>
      </c>
      <c r="M62" s="12">
        <f t="shared" si="5"/>
        <v>16278.48</v>
      </c>
      <c r="N62" s="18"/>
    </row>
    <row r="63" spans="1:14" ht="25.5" x14ac:dyDescent="0.25">
      <c r="A63" s="400"/>
      <c r="B63" s="401"/>
      <c r="C63" s="401"/>
      <c r="D63" s="401"/>
      <c r="E63" s="401"/>
      <c r="F63" s="401"/>
      <c r="G63" s="401"/>
      <c r="H63" s="402"/>
      <c r="I63" s="14" t="s">
        <v>14</v>
      </c>
      <c r="J63" s="12">
        <f t="shared" si="5"/>
        <v>0</v>
      </c>
      <c r="K63" s="12">
        <f t="shared" si="5"/>
        <v>0</v>
      </c>
      <c r="L63" s="12">
        <f t="shared" si="5"/>
        <v>0</v>
      </c>
      <c r="M63" s="12">
        <f t="shared" si="5"/>
        <v>0</v>
      </c>
      <c r="N63" s="18"/>
    </row>
    <row r="64" spans="1:14" ht="25.5" x14ac:dyDescent="0.25">
      <c r="A64" s="403"/>
      <c r="B64" s="404"/>
      <c r="C64" s="404"/>
      <c r="D64" s="404"/>
      <c r="E64" s="404"/>
      <c r="F64" s="404"/>
      <c r="G64" s="404"/>
      <c r="H64" s="405"/>
      <c r="I64" s="14" t="s">
        <v>13</v>
      </c>
      <c r="J64" s="12">
        <f t="shared" si="5"/>
        <v>0</v>
      </c>
      <c r="K64" s="12">
        <f t="shared" si="5"/>
        <v>0</v>
      </c>
      <c r="L64" s="12">
        <f t="shared" si="5"/>
        <v>0</v>
      </c>
      <c r="M64" s="12">
        <f t="shared" si="5"/>
        <v>0</v>
      </c>
      <c r="N64" s="18"/>
    </row>
    <row r="65" spans="1:14" ht="15.75" x14ac:dyDescent="0.25">
      <c r="A65" s="17" t="s">
        <v>28</v>
      </c>
      <c r="B65" s="444" t="s">
        <v>32</v>
      </c>
      <c r="C65" s="469"/>
      <c r="D65" s="469"/>
      <c r="E65" s="469"/>
      <c r="F65" s="469"/>
      <c r="G65" s="469"/>
      <c r="H65" s="470"/>
      <c r="I65" s="33"/>
      <c r="J65" s="20"/>
      <c r="K65" s="20"/>
      <c r="L65" s="20"/>
      <c r="M65" s="20"/>
      <c r="N65" s="33"/>
    </row>
    <row r="66" spans="1:14" ht="51" x14ac:dyDescent="0.25">
      <c r="A66" s="397"/>
      <c r="B66" s="398"/>
      <c r="C66" s="398"/>
      <c r="D66" s="398"/>
      <c r="E66" s="398"/>
      <c r="F66" s="398"/>
      <c r="G66" s="398"/>
      <c r="H66" s="399"/>
      <c r="I66" s="14" t="s">
        <v>60</v>
      </c>
      <c r="J66" s="12">
        <v>0</v>
      </c>
      <c r="K66" s="12">
        <f>K70+K72+K74</f>
        <v>0</v>
      </c>
      <c r="L66" s="12">
        <v>0</v>
      </c>
      <c r="M66" s="12">
        <v>0</v>
      </c>
      <c r="N66" s="18"/>
    </row>
    <row r="67" spans="1:14" ht="44.25" customHeight="1" x14ac:dyDescent="0.25">
      <c r="A67" s="400"/>
      <c r="B67" s="401"/>
      <c r="C67" s="401"/>
      <c r="D67" s="401"/>
      <c r="E67" s="401"/>
      <c r="F67" s="401"/>
      <c r="G67" s="401"/>
      <c r="H67" s="402"/>
      <c r="I67" s="14" t="s">
        <v>61</v>
      </c>
      <c r="J67" s="12">
        <f>J70+J72+J74</f>
        <v>16705.53</v>
      </c>
      <c r="K67" s="12">
        <f>K70+K72+K74</f>
        <v>0</v>
      </c>
      <c r="L67" s="12">
        <f>L70+L72+L74</f>
        <v>427.05</v>
      </c>
      <c r="M67" s="12">
        <f>M70+M72+M74</f>
        <v>16278.48</v>
      </c>
      <c r="N67" s="18"/>
    </row>
    <row r="68" spans="1:14" ht="25.5" x14ac:dyDescent="0.25">
      <c r="A68" s="400"/>
      <c r="B68" s="401"/>
      <c r="C68" s="401"/>
      <c r="D68" s="401"/>
      <c r="E68" s="401"/>
      <c r="F68" s="401"/>
      <c r="G68" s="401"/>
      <c r="H68" s="402"/>
      <c r="I68" s="14" t="s">
        <v>14</v>
      </c>
      <c r="J68" s="12">
        <v>0</v>
      </c>
      <c r="K68" s="12">
        <v>0</v>
      </c>
      <c r="L68" s="12">
        <v>0</v>
      </c>
      <c r="M68" s="12">
        <v>0</v>
      </c>
      <c r="N68" s="18"/>
    </row>
    <row r="69" spans="1:14" ht="17.25" customHeight="1" x14ac:dyDescent="0.25">
      <c r="A69" s="403"/>
      <c r="B69" s="404"/>
      <c r="C69" s="404"/>
      <c r="D69" s="404"/>
      <c r="E69" s="404"/>
      <c r="F69" s="404"/>
      <c r="G69" s="404"/>
      <c r="H69" s="405"/>
      <c r="I69" s="14" t="s">
        <v>13</v>
      </c>
      <c r="J69" s="12">
        <v>0</v>
      </c>
      <c r="K69" s="12">
        <v>0</v>
      </c>
      <c r="L69" s="12">
        <v>0</v>
      </c>
      <c r="M69" s="12">
        <v>0</v>
      </c>
      <c r="N69" s="18"/>
    </row>
    <row r="70" spans="1:14" ht="26.25" customHeight="1" x14ac:dyDescent="0.25">
      <c r="A70" s="427" t="s">
        <v>67</v>
      </c>
      <c r="B70" s="40" t="s">
        <v>40</v>
      </c>
      <c r="C70" s="376" t="s">
        <v>22</v>
      </c>
      <c r="D70" s="376">
        <v>800</v>
      </c>
      <c r="E70" s="394"/>
      <c r="F70" s="394"/>
      <c r="G70" s="380">
        <v>2018</v>
      </c>
      <c r="H70" s="380">
        <v>2018</v>
      </c>
      <c r="I70" s="380" t="s">
        <v>61</v>
      </c>
      <c r="J70" s="11">
        <f>J71</f>
        <v>2359.2199999999998</v>
      </c>
      <c r="K70" s="11">
        <f>K71</f>
        <v>0</v>
      </c>
      <c r="L70" s="11">
        <f>L71</f>
        <v>0</v>
      </c>
      <c r="M70" s="11">
        <f>M71</f>
        <v>2359.2199999999998</v>
      </c>
      <c r="N70" s="5"/>
    </row>
    <row r="71" spans="1:14" ht="14.25" customHeight="1" x14ac:dyDescent="0.25">
      <c r="A71" s="428"/>
      <c r="B71" s="8" t="s">
        <v>39</v>
      </c>
      <c r="C71" s="377"/>
      <c r="D71" s="377"/>
      <c r="E71" s="395"/>
      <c r="F71" s="452"/>
      <c r="G71" s="381"/>
      <c r="H71" s="381"/>
      <c r="I71" s="381"/>
      <c r="J71" s="12">
        <f>K71+L71+M71</f>
        <v>2359.2199999999998</v>
      </c>
      <c r="K71" s="12">
        <v>0</v>
      </c>
      <c r="L71" s="12">
        <v>0</v>
      </c>
      <c r="M71" s="12">
        <v>2359.2199999999998</v>
      </c>
      <c r="N71" s="9"/>
    </row>
    <row r="72" spans="1:14" ht="26.25" customHeight="1" x14ac:dyDescent="0.25">
      <c r="A72" s="427" t="s">
        <v>80</v>
      </c>
      <c r="B72" s="40" t="s">
        <v>23</v>
      </c>
      <c r="C72" s="376">
        <v>400</v>
      </c>
      <c r="D72" s="376">
        <v>200</v>
      </c>
      <c r="E72" s="442"/>
      <c r="F72" s="443"/>
      <c r="G72" s="380">
        <v>2018</v>
      </c>
      <c r="H72" s="380">
        <v>2018</v>
      </c>
      <c r="I72" s="380" t="s">
        <v>61</v>
      </c>
      <c r="J72" s="52">
        <f>J73</f>
        <v>2151.33</v>
      </c>
      <c r="K72" s="52">
        <f>K73</f>
        <v>0</v>
      </c>
      <c r="L72" s="52">
        <f>L73</f>
        <v>0</v>
      </c>
      <c r="M72" s="52">
        <f>M73</f>
        <v>2151.33</v>
      </c>
      <c r="N72" s="18"/>
    </row>
    <row r="73" spans="1:14" ht="12" customHeight="1" x14ac:dyDescent="0.25">
      <c r="A73" s="428"/>
      <c r="B73" s="4" t="s">
        <v>39</v>
      </c>
      <c r="C73" s="452"/>
      <c r="D73" s="452"/>
      <c r="E73" s="442"/>
      <c r="F73" s="443"/>
      <c r="G73" s="381"/>
      <c r="H73" s="381"/>
      <c r="I73" s="381"/>
      <c r="J73" s="16">
        <f>K73+L73+M73</f>
        <v>2151.33</v>
      </c>
      <c r="K73" s="16">
        <v>0</v>
      </c>
      <c r="L73" s="16">
        <v>0</v>
      </c>
      <c r="M73" s="16">
        <v>2151.33</v>
      </c>
      <c r="N73" s="18"/>
    </row>
    <row r="74" spans="1:14" ht="28.5" customHeight="1" x14ac:dyDescent="0.25">
      <c r="A74" s="427" t="s">
        <v>81</v>
      </c>
      <c r="B74" s="40" t="s">
        <v>24</v>
      </c>
      <c r="C74" s="439">
        <v>160</v>
      </c>
      <c r="D74" s="439">
        <v>280</v>
      </c>
      <c r="E74" s="69"/>
      <c r="F74" s="488"/>
      <c r="G74" s="67"/>
      <c r="H74" s="67"/>
      <c r="I74" s="374" t="s">
        <v>61</v>
      </c>
      <c r="J74" s="70">
        <f>K74+L74+M74</f>
        <v>12194.98</v>
      </c>
      <c r="K74" s="70">
        <f>K75+K76</f>
        <v>0</v>
      </c>
      <c r="L74" s="70">
        <f>L75+L76</f>
        <v>427.05</v>
      </c>
      <c r="M74" s="70">
        <f>M75+M76</f>
        <v>11767.93</v>
      </c>
      <c r="N74" s="18"/>
    </row>
    <row r="75" spans="1:14" ht="12.75" customHeight="1" x14ac:dyDescent="0.25">
      <c r="A75" s="428"/>
      <c r="B75" s="8" t="s">
        <v>39</v>
      </c>
      <c r="C75" s="440"/>
      <c r="D75" s="440"/>
      <c r="E75" s="69"/>
      <c r="F75" s="489"/>
      <c r="G75" s="67">
        <v>2017</v>
      </c>
      <c r="H75" s="67">
        <v>2017</v>
      </c>
      <c r="I75" s="502"/>
      <c r="J75" s="71">
        <f>K75+L75+M75</f>
        <v>427.05</v>
      </c>
      <c r="K75" s="71">
        <v>0</v>
      </c>
      <c r="L75" s="71">
        <v>427.05</v>
      </c>
      <c r="M75" s="71">
        <v>0</v>
      </c>
      <c r="N75" s="18"/>
    </row>
    <row r="76" spans="1:14" ht="13.5" customHeight="1" x14ac:dyDescent="0.25">
      <c r="A76" s="429"/>
      <c r="B76" s="8" t="s">
        <v>41</v>
      </c>
      <c r="C76" s="441"/>
      <c r="D76" s="441"/>
      <c r="E76" s="69"/>
      <c r="F76" s="490"/>
      <c r="G76" s="67">
        <v>2018</v>
      </c>
      <c r="H76" s="67">
        <v>2018</v>
      </c>
      <c r="I76" s="375"/>
      <c r="J76" s="71">
        <f>K76+L76+M76</f>
        <v>11767.93</v>
      </c>
      <c r="K76" s="71">
        <v>0</v>
      </c>
      <c r="L76" s="71">
        <v>0</v>
      </c>
      <c r="M76" s="71">
        <v>11767.93</v>
      </c>
      <c r="N76" s="18"/>
    </row>
    <row r="77" spans="1:14" ht="15.75" x14ac:dyDescent="0.25">
      <c r="A77" s="17" t="s">
        <v>29</v>
      </c>
      <c r="B77" s="444" t="s">
        <v>33</v>
      </c>
      <c r="C77" s="469"/>
      <c r="D77" s="469"/>
      <c r="E77" s="469"/>
      <c r="F77" s="469"/>
      <c r="G77" s="469"/>
      <c r="H77" s="470"/>
      <c r="I77" s="33"/>
      <c r="J77" s="20"/>
      <c r="K77" s="20"/>
      <c r="L77" s="20"/>
      <c r="M77" s="20"/>
      <c r="N77" s="33"/>
    </row>
    <row r="78" spans="1:14" ht="54" customHeight="1" x14ac:dyDescent="0.25">
      <c r="A78" s="433"/>
      <c r="B78" s="383"/>
      <c r="C78" s="384"/>
      <c r="D78" s="384"/>
      <c r="E78" s="384"/>
      <c r="F78" s="384"/>
      <c r="G78" s="384"/>
      <c r="H78" s="385"/>
      <c r="I78" s="14" t="s">
        <v>60</v>
      </c>
      <c r="J78" s="12">
        <v>0</v>
      </c>
      <c r="K78" s="12">
        <v>0</v>
      </c>
      <c r="L78" s="12">
        <v>0</v>
      </c>
      <c r="M78" s="12">
        <v>0</v>
      </c>
      <c r="N78" s="33"/>
    </row>
    <row r="79" spans="1:14" ht="38.25" x14ac:dyDescent="0.25">
      <c r="A79" s="434"/>
      <c r="B79" s="386"/>
      <c r="C79" s="387"/>
      <c r="D79" s="387"/>
      <c r="E79" s="387"/>
      <c r="F79" s="387"/>
      <c r="G79" s="387"/>
      <c r="H79" s="388"/>
      <c r="I79" s="14" t="s">
        <v>61</v>
      </c>
      <c r="J79" s="12">
        <f>J82+J84</f>
        <v>27583</v>
      </c>
      <c r="K79" s="12">
        <f>K82+K84</f>
        <v>27583</v>
      </c>
      <c r="L79" s="12">
        <f>L82+L84</f>
        <v>0</v>
      </c>
      <c r="M79" s="12">
        <f>M82+M84</f>
        <v>0</v>
      </c>
      <c r="N79" s="33"/>
    </row>
    <row r="80" spans="1:14" ht="25.5" x14ac:dyDescent="0.25">
      <c r="A80" s="434"/>
      <c r="B80" s="386"/>
      <c r="C80" s="387"/>
      <c r="D80" s="387"/>
      <c r="E80" s="387"/>
      <c r="F80" s="387"/>
      <c r="G80" s="387"/>
      <c r="H80" s="388"/>
      <c r="I80" s="14" t="s">
        <v>14</v>
      </c>
      <c r="J80" s="12">
        <v>0</v>
      </c>
      <c r="K80" s="12">
        <v>0</v>
      </c>
      <c r="L80" s="12">
        <v>0</v>
      </c>
      <c r="M80" s="12">
        <v>0</v>
      </c>
      <c r="N80" s="33"/>
    </row>
    <row r="81" spans="1:14" ht="25.5" x14ac:dyDescent="0.25">
      <c r="A81" s="435"/>
      <c r="B81" s="389"/>
      <c r="C81" s="390"/>
      <c r="D81" s="390"/>
      <c r="E81" s="390"/>
      <c r="F81" s="390"/>
      <c r="G81" s="390"/>
      <c r="H81" s="391"/>
      <c r="I81" s="14" t="s">
        <v>13</v>
      </c>
      <c r="J81" s="12">
        <v>0</v>
      </c>
      <c r="K81" s="12">
        <v>0</v>
      </c>
      <c r="L81" s="12">
        <v>0</v>
      </c>
      <c r="M81" s="12">
        <v>0</v>
      </c>
      <c r="N81" s="33"/>
    </row>
    <row r="82" spans="1:14" ht="38.25" x14ac:dyDescent="0.25">
      <c r="A82" s="427" t="s">
        <v>68</v>
      </c>
      <c r="B82" s="40" t="s">
        <v>58</v>
      </c>
      <c r="C82" s="442"/>
      <c r="D82" s="442"/>
      <c r="E82" s="442"/>
      <c r="F82" s="442"/>
      <c r="G82" s="380">
        <v>2016</v>
      </c>
      <c r="H82" s="380">
        <v>2016</v>
      </c>
      <c r="I82" s="380" t="s">
        <v>61</v>
      </c>
      <c r="J82" s="11">
        <f>K82+L82+M82</f>
        <v>181.73</v>
      </c>
      <c r="K82" s="11">
        <f>K83</f>
        <v>181.73</v>
      </c>
      <c r="L82" s="11">
        <f>L83</f>
        <v>0</v>
      </c>
      <c r="M82" s="11">
        <f>M83</f>
        <v>0</v>
      </c>
      <c r="N82" s="5"/>
    </row>
    <row r="83" spans="1:14" ht="12.75" customHeight="1" x14ac:dyDescent="0.25">
      <c r="A83" s="428"/>
      <c r="B83" s="15" t="s">
        <v>39</v>
      </c>
      <c r="C83" s="443"/>
      <c r="D83" s="443"/>
      <c r="E83" s="442"/>
      <c r="F83" s="443"/>
      <c r="G83" s="382"/>
      <c r="H83" s="382"/>
      <c r="I83" s="382"/>
      <c r="J83" s="12">
        <f>K83+L83+M83</f>
        <v>181.73</v>
      </c>
      <c r="K83" s="12">
        <v>181.73</v>
      </c>
      <c r="L83" s="12">
        <v>0</v>
      </c>
      <c r="M83" s="12">
        <v>0</v>
      </c>
      <c r="N83" s="9"/>
    </row>
    <row r="84" spans="1:14" ht="25.5" x14ac:dyDescent="0.25">
      <c r="A84" s="415" t="s">
        <v>82</v>
      </c>
      <c r="B84" s="24" t="s">
        <v>27</v>
      </c>
      <c r="C84" s="479"/>
      <c r="D84" s="479"/>
      <c r="E84" s="479"/>
      <c r="F84" s="45"/>
      <c r="G84" s="480">
        <v>2016</v>
      </c>
      <c r="H84" s="480">
        <v>2016</v>
      </c>
      <c r="I84" s="380" t="s">
        <v>61</v>
      </c>
      <c r="J84" s="52">
        <f>K84+L84+M84</f>
        <v>27401.27</v>
      </c>
      <c r="K84" s="52">
        <f>K85</f>
        <v>27401.27</v>
      </c>
      <c r="L84" s="52">
        <f>L85</f>
        <v>0</v>
      </c>
      <c r="M84" s="52">
        <f>M85</f>
        <v>0</v>
      </c>
      <c r="N84" s="31"/>
    </row>
    <row r="85" spans="1:14" ht="15.75" x14ac:dyDescent="0.25">
      <c r="A85" s="416"/>
      <c r="B85" s="43" t="s">
        <v>39</v>
      </c>
      <c r="C85" s="378"/>
      <c r="D85" s="378"/>
      <c r="E85" s="378"/>
      <c r="F85" s="37"/>
      <c r="G85" s="481"/>
      <c r="H85" s="481"/>
      <c r="I85" s="382"/>
      <c r="J85" s="16">
        <f>K85+L85+M85</f>
        <v>27401.27</v>
      </c>
      <c r="K85" s="16">
        <v>27401.27</v>
      </c>
      <c r="L85" s="16">
        <v>0</v>
      </c>
      <c r="M85" s="16">
        <v>0</v>
      </c>
      <c r="N85" s="31"/>
    </row>
    <row r="86" spans="1:14" ht="15.75" x14ac:dyDescent="0.25">
      <c r="A86" s="25" t="s">
        <v>34</v>
      </c>
      <c r="B86" s="38" t="s">
        <v>8</v>
      </c>
      <c r="C86" s="26"/>
      <c r="D86" s="27"/>
      <c r="E86" s="27"/>
      <c r="F86" s="27"/>
      <c r="G86" s="27"/>
      <c r="H86" s="27"/>
      <c r="I86" s="27"/>
      <c r="J86" s="27"/>
      <c r="K86" s="27"/>
      <c r="L86" s="27"/>
      <c r="M86" s="28"/>
      <c r="N86" s="27"/>
    </row>
    <row r="87" spans="1:14" ht="15.75" x14ac:dyDescent="0.25">
      <c r="A87" s="503"/>
      <c r="B87" s="504"/>
      <c r="C87" s="504"/>
      <c r="D87" s="504"/>
      <c r="E87" s="504"/>
      <c r="F87" s="504"/>
      <c r="G87" s="504"/>
      <c r="H87" s="505"/>
      <c r="I87" s="76" t="s">
        <v>62</v>
      </c>
      <c r="J87" s="77">
        <f>J88+J89+J90+J91</f>
        <v>462596.13251999998</v>
      </c>
      <c r="K87" s="77">
        <f>K88+K89+K90+K91</f>
        <v>330680.78819999995</v>
      </c>
      <c r="L87" s="77">
        <f>L88+L89+L90+L91</f>
        <v>131192.06521</v>
      </c>
      <c r="M87" s="77">
        <f>M88+M89+M90+M91</f>
        <v>723.27910999999995</v>
      </c>
      <c r="N87" s="76"/>
    </row>
    <row r="88" spans="1:14" ht="51" x14ac:dyDescent="0.25">
      <c r="A88" s="506"/>
      <c r="B88" s="507"/>
      <c r="C88" s="507"/>
      <c r="D88" s="507"/>
      <c r="E88" s="507"/>
      <c r="F88" s="507"/>
      <c r="G88" s="507"/>
      <c r="H88" s="508"/>
      <c r="I88" s="72" t="s">
        <v>60</v>
      </c>
      <c r="J88" s="53">
        <f>J93+J113</f>
        <v>9514.7125199999991</v>
      </c>
      <c r="K88" s="53">
        <f>K93+K113</f>
        <v>5559.4481999999998</v>
      </c>
      <c r="L88" s="53">
        <f>L93+L113</f>
        <v>3231.9852099999998</v>
      </c>
      <c r="M88" s="53">
        <f>M93+M113</f>
        <v>723.27910999999995</v>
      </c>
      <c r="N88" s="18"/>
    </row>
    <row r="89" spans="1:14" ht="38.25" x14ac:dyDescent="0.25">
      <c r="A89" s="506"/>
      <c r="B89" s="507"/>
      <c r="C89" s="507"/>
      <c r="D89" s="507"/>
      <c r="E89" s="507"/>
      <c r="F89" s="507"/>
      <c r="G89" s="507"/>
      <c r="H89" s="508"/>
      <c r="I89" s="14" t="s">
        <v>61</v>
      </c>
      <c r="J89" s="11">
        <f t="shared" ref="J89:M91" si="6">J94+J114</f>
        <v>5467.52</v>
      </c>
      <c r="K89" s="53">
        <f t="shared" si="6"/>
        <v>5467.52</v>
      </c>
      <c r="L89" s="53">
        <f t="shared" si="6"/>
        <v>0</v>
      </c>
      <c r="M89" s="11">
        <f t="shared" si="6"/>
        <v>0</v>
      </c>
      <c r="N89" s="18"/>
    </row>
    <row r="90" spans="1:14" ht="25.5" x14ac:dyDescent="0.25">
      <c r="A90" s="506"/>
      <c r="B90" s="507"/>
      <c r="C90" s="507"/>
      <c r="D90" s="507"/>
      <c r="E90" s="507"/>
      <c r="F90" s="507"/>
      <c r="G90" s="507"/>
      <c r="H90" s="508"/>
      <c r="I90" s="14" t="s">
        <v>14</v>
      </c>
      <c r="J90" s="11">
        <f t="shared" si="6"/>
        <v>447613.89999999997</v>
      </c>
      <c r="K90" s="11">
        <f t="shared" si="6"/>
        <v>319653.81999999995</v>
      </c>
      <c r="L90" s="11">
        <f t="shared" si="6"/>
        <v>127960.08</v>
      </c>
      <c r="M90" s="11">
        <f t="shared" si="6"/>
        <v>0</v>
      </c>
      <c r="N90" s="18"/>
    </row>
    <row r="91" spans="1:14" ht="26.25" customHeight="1" x14ac:dyDescent="0.25">
      <c r="A91" s="509"/>
      <c r="B91" s="510"/>
      <c r="C91" s="510"/>
      <c r="D91" s="510"/>
      <c r="E91" s="510"/>
      <c r="F91" s="510"/>
      <c r="G91" s="510"/>
      <c r="H91" s="511"/>
      <c r="I91" s="14" t="s">
        <v>13</v>
      </c>
      <c r="J91" s="11">
        <f t="shared" si="6"/>
        <v>0</v>
      </c>
      <c r="K91" s="11">
        <f t="shared" si="6"/>
        <v>0</v>
      </c>
      <c r="L91" s="11">
        <f t="shared" si="6"/>
        <v>0</v>
      </c>
      <c r="M91" s="11">
        <f t="shared" si="6"/>
        <v>0</v>
      </c>
      <c r="N91" s="18"/>
    </row>
    <row r="92" spans="1:14" ht="15.75" x14ac:dyDescent="0.25">
      <c r="A92" s="444" t="s">
        <v>71</v>
      </c>
      <c r="B92" s="445"/>
      <c r="C92" s="445"/>
      <c r="D92" s="445"/>
      <c r="E92" s="445"/>
      <c r="F92" s="445"/>
      <c r="G92" s="445"/>
      <c r="H92" s="446"/>
      <c r="I92" s="33"/>
      <c r="J92" s="20"/>
      <c r="K92" s="20"/>
      <c r="L92" s="20"/>
      <c r="M92" s="20"/>
      <c r="N92" s="33"/>
    </row>
    <row r="93" spans="1:14" ht="51" x14ac:dyDescent="0.25">
      <c r="A93" s="397"/>
      <c r="B93" s="398"/>
      <c r="C93" s="398"/>
      <c r="D93" s="398"/>
      <c r="E93" s="398"/>
      <c r="F93" s="398"/>
      <c r="G93" s="398"/>
      <c r="H93" s="399"/>
      <c r="I93" s="72" t="s">
        <v>60</v>
      </c>
      <c r="J93" s="32">
        <f t="shared" ref="J93:M95" si="7">J98</f>
        <v>0</v>
      </c>
      <c r="K93" s="32">
        <f t="shared" si="7"/>
        <v>0</v>
      </c>
      <c r="L93" s="32">
        <f t="shared" si="7"/>
        <v>0</v>
      </c>
      <c r="M93" s="32">
        <f t="shared" si="7"/>
        <v>0</v>
      </c>
      <c r="N93" s="18"/>
    </row>
    <row r="94" spans="1:14" ht="38.25" x14ac:dyDescent="0.25">
      <c r="A94" s="400"/>
      <c r="B94" s="401"/>
      <c r="C94" s="401"/>
      <c r="D94" s="401"/>
      <c r="E94" s="401"/>
      <c r="F94" s="401"/>
      <c r="G94" s="401"/>
      <c r="H94" s="402"/>
      <c r="I94" s="14" t="s">
        <v>61</v>
      </c>
      <c r="J94" s="12">
        <f t="shared" si="7"/>
        <v>5467.52</v>
      </c>
      <c r="K94" s="12">
        <f t="shared" si="7"/>
        <v>5467.52</v>
      </c>
      <c r="L94" s="12">
        <f t="shared" si="7"/>
        <v>0</v>
      </c>
      <c r="M94" s="12">
        <f t="shared" si="7"/>
        <v>0</v>
      </c>
      <c r="N94" s="18"/>
    </row>
    <row r="95" spans="1:14" ht="25.5" x14ac:dyDescent="0.25">
      <c r="A95" s="400"/>
      <c r="B95" s="401"/>
      <c r="C95" s="401"/>
      <c r="D95" s="401"/>
      <c r="E95" s="401"/>
      <c r="F95" s="401"/>
      <c r="G95" s="401"/>
      <c r="H95" s="402"/>
      <c r="I95" s="14" t="s">
        <v>14</v>
      </c>
      <c r="J95" s="12">
        <f t="shared" si="7"/>
        <v>163734.07</v>
      </c>
      <c r="K95" s="12">
        <f t="shared" si="7"/>
        <v>97937.47</v>
      </c>
      <c r="L95" s="12">
        <f t="shared" si="7"/>
        <v>65796.600000000006</v>
      </c>
      <c r="M95" s="12">
        <f t="shared" si="7"/>
        <v>0</v>
      </c>
      <c r="N95" s="18"/>
    </row>
    <row r="96" spans="1:14" ht="25.5" x14ac:dyDescent="0.25">
      <c r="A96" s="403"/>
      <c r="B96" s="404"/>
      <c r="C96" s="404"/>
      <c r="D96" s="404"/>
      <c r="E96" s="404"/>
      <c r="F96" s="404"/>
      <c r="G96" s="404"/>
      <c r="H96" s="405"/>
      <c r="I96" s="14" t="s">
        <v>13</v>
      </c>
      <c r="J96" s="12"/>
      <c r="K96" s="12">
        <f>K101</f>
        <v>0</v>
      </c>
      <c r="L96" s="12">
        <f>L101</f>
        <v>0</v>
      </c>
      <c r="M96" s="12">
        <f>M101</f>
        <v>0</v>
      </c>
      <c r="N96" s="18"/>
    </row>
    <row r="97" spans="1:14" ht="34.5" customHeight="1" x14ac:dyDescent="0.25">
      <c r="A97" s="44" t="s">
        <v>83</v>
      </c>
      <c r="B97" s="418" t="s">
        <v>70</v>
      </c>
      <c r="C97" s="419"/>
      <c r="D97" s="419"/>
      <c r="E97" s="419"/>
      <c r="F97" s="419"/>
      <c r="G97" s="419"/>
      <c r="H97" s="420"/>
      <c r="I97" s="33"/>
      <c r="J97" s="20"/>
      <c r="K97" s="20"/>
      <c r="L97" s="20"/>
      <c r="M97" s="20"/>
      <c r="N97" s="33"/>
    </row>
    <row r="98" spans="1:14" ht="51" x14ac:dyDescent="0.25">
      <c r="A98" s="494"/>
      <c r="B98" s="383"/>
      <c r="C98" s="384"/>
      <c r="D98" s="384"/>
      <c r="E98" s="384"/>
      <c r="F98" s="384"/>
      <c r="G98" s="384"/>
      <c r="H98" s="385"/>
      <c r="I98" s="72" t="s">
        <v>60</v>
      </c>
      <c r="J98" s="32">
        <v>0</v>
      </c>
      <c r="K98" s="32">
        <v>0</v>
      </c>
      <c r="L98" s="32">
        <v>0</v>
      </c>
      <c r="M98" s="32">
        <v>0</v>
      </c>
      <c r="N98" s="33"/>
    </row>
    <row r="99" spans="1:14" ht="38.25" x14ac:dyDescent="0.25">
      <c r="A99" s="494"/>
      <c r="B99" s="386"/>
      <c r="C99" s="387"/>
      <c r="D99" s="387"/>
      <c r="E99" s="387"/>
      <c r="F99" s="387"/>
      <c r="G99" s="387"/>
      <c r="H99" s="388"/>
      <c r="I99" s="72" t="s">
        <v>61</v>
      </c>
      <c r="J99" s="32">
        <f>J103</f>
        <v>5467.52</v>
      </c>
      <c r="K99" s="32">
        <f>K103</f>
        <v>5467.52</v>
      </c>
      <c r="L99" s="32">
        <f>L103</f>
        <v>0</v>
      </c>
      <c r="M99" s="32">
        <f>M103</f>
        <v>0</v>
      </c>
      <c r="N99" s="33"/>
    </row>
    <row r="100" spans="1:14" ht="25.5" x14ac:dyDescent="0.25">
      <c r="A100" s="494"/>
      <c r="B100" s="386"/>
      <c r="C100" s="387"/>
      <c r="D100" s="387"/>
      <c r="E100" s="387"/>
      <c r="F100" s="387"/>
      <c r="G100" s="387"/>
      <c r="H100" s="388"/>
      <c r="I100" s="14" t="s">
        <v>14</v>
      </c>
      <c r="J100" s="12">
        <f>J104+J108</f>
        <v>163734.07</v>
      </c>
      <c r="K100" s="12">
        <f>K104+K108</f>
        <v>97937.47</v>
      </c>
      <c r="L100" s="12">
        <f>L104+L108</f>
        <v>65796.600000000006</v>
      </c>
      <c r="M100" s="12">
        <f>M104+M108</f>
        <v>0</v>
      </c>
      <c r="N100" s="33"/>
    </row>
    <row r="101" spans="1:14" ht="25.5" x14ac:dyDescent="0.25">
      <c r="A101" s="494"/>
      <c r="B101" s="389"/>
      <c r="C101" s="390"/>
      <c r="D101" s="390"/>
      <c r="E101" s="390"/>
      <c r="F101" s="390"/>
      <c r="G101" s="390"/>
      <c r="H101" s="391"/>
      <c r="I101" s="14" t="s">
        <v>13</v>
      </c>
      <c r="J101" s="12">
        <v>0</v>
      </c>
      <c r="K101" s="12">
        <v>0</v>
      </c>
      <c r="L101" s="12">
        <v>0</v>
      </c>
      <c r="M101" s="12">
        <v>0</v>
      </c>
      <c r="N101" s="33"/>
    </row>
    <row r="102" spans="1:14" ht="27" customHeight="1" x14ac:dyDescent="0.25">
      <c r="A102" s="495" t="s">
        <v>84</v>
      </c>
      <c r="B102" s="40" t="s">
        <v>47</v>
      </c>
      <c r="C102" s="394" t="s">
        <v>26</v>
      </c>
      <c r="D102" s="394" t="s">
        <v>35</v>
      </c>
      <c r="E102" s="376"/>
      <c r="F102" s="376"/>
      <c r="G102" s="376">
        <v>2016</v>
      </c>
      <c r="H102" s="376">
        <v>2016</v>
      </c>
      <c r="I102" s="374" t="s">
        <v>61</v>
      </c>
      <c r="J102" s="53">
        <f>J103</f>
        <v>5467.52</v>
      </c>
      <c r="K102" s="53">
        <f>K103</f>
        <v>5467.52</v>
      </c>
      <c r="L102" s="53">
        <f>L103</f>
        <v>0</v>
      </c>
      <c r="M102" s="53">
        <f>M103</f>
        <v>0</v>
      </c>
      <c r="N102" s="46"/>
    </row>
    <row r="103" spans="1:14" x14ac:dyDescent="0.25">
      <c r="A103" s="496"/>
      <c r="B103" s="4" t="s">
        <v>39</v>
      </c>
      <c r="C103" s="452"/>
      <c r="D103" s="452"/>
      <c r="E103" s="377"/>
      <c r="F103" s="452"/>
      <c r="G103" s="414"/>
      <c r="H103" s="414"/>
      <c r="I103" s="375"/>
      <c r="J103" s="32">
        <f t="shared" ref="J103:J111" si="8">K103+L103+M103</f>
        <v>5467.52</v>
      </c>
      <c r="K103" s="32">
        <v>5467.52</v>
      </c>
      <c r="L103" s="73">
        <v>0</v>
      </c>
      <c r="M103" s="73">
        <v>0</v>
      </c>
      <c r="N103" s="9"/>
    </row>
    <row r="104" spans="1:14" ht="25.5" x14ac:dyDescent="0.25">
      <c r="A104" s="430" t="s">
        <v>85</v>
      </c>
      <c r="B104" s="491" t="s">
        <v>16</v>
      </c>
      <c r="C104" s="376" t="s">
        <v>17</v>
      </c>
      <c r="D104" s="497">
        <v>8350</v>
      </c>
      <c r="E104" s="376"/>
      <c r="F104" s="485"/>
      <c r="G104" s="485">
        <v>2016</v>
      </c>
      <c r="H104" s="485">
        <v>2017</v>
      </c>
      <c r="I104" s="14" t="s">
        <v>14</v>
      </c>
      <c r="J104" s="11">
        <f t="shared" si="8"/>
        <v>128161.02000000002</v>
      </c>
      <c r="K104" s="11">
        <f>K105+K106+K107</f>
        <v>62364.420000000006</v>
      </c>
      <c r="L104" s="11">
        <f>L105+L106+L107</f>
        <v>65796.600000000006</v>
      </c>
      <c r="M104" s="11">
        <f>M105+M106+M107</f>
        <v>0</v>
      </c>
      <c r="N104" s="46" t="s">
        <v>38</v>
      </c>
    </row>
    <row r="105" spans="1:14" x14ac:dyDescent="0.25">
      <c r="A105" s="431"/>
      <c r="B105" s="492"/>
      <c r="C105" s="377"/>
      <c r="D105" s="498"/>
      <c r="E105" s="377"/>
      <c r="F105" s="500"/>
      <c r="G105" s="486"/>
      <c r="H105" s="486"/>
      <c r="I105" s="14" t="s">
        <v>43</v>
      </c>
      <c r="J105" s="11">
        <f t="shared" si="8"/>
        <v>121754.23000000001</v>
      </c>
      <c r="K105" s="12">
        <v>59245.760000000002</v>
      </c>
      <c r="L105" s="12">
        <v>62508.47</v>
      </c>
      <c r="M105" s="12">
        <v>0</v>
      </c>
      <c r="N105" s="3"/>
    </row>
    <row r="106" spans="1:14" ht="15" customHeight="1" x14ac:dyDescent="0.25">
      <c r="A106" s="431"/>
      <c r="B106" s="492"/>
      <c r="C106" s="377"/>
      <c r="D106" s="498"/>
      <c r="E106" s="377"/>
      <c r="F106" s="500"/>
      <c r="G106" s="486"/>
      <c r="H106" s="486"/>
      <c r="I106" s="14" t="s">
        <v>42</v>
      </c>
      <c r="J106" s="11">
        <f t="shared" si="8"/>
        <v>6093.22</v>
      </c>
      <c r="K106" s="12">
        <v>2966.11</v>
      </c>
      <c r="L106" s="12">
        <v>3127.11</v>
      </c>
      <c r="M106" s="12">
        <v>0</v>
      </c>
      <c r="N106" s="3"/>
    </row>
    <row r="107" spans="1:14" ht="15.75" x14ac:dyDescent="0.25">
      <c r="A107" s="432"/>
      <c r="B107" s="493"/>
      <c r="C107" s="414"/>
      <c r="D107" s="499"/>
      <c r="E107" s="414"/>
      <c r="F107" s="465"/>
      <c r="G107" s="487"/>
      <c r="H107" s="487"/>
      <c r="I107" s="41" t="s">
        <v>44</v>
      </c>
      <c r="J107" s="11">
        <f t="shared" si="8"/>
        <v>313.57000000000005</v>
      </c>
      <c r="K107" s="12">
        <v>152.55000000000001</v>
      </c>
      <c r="L107" s="12">
        <v>161.02000000000001</v>
      </c>
      <c r="M107" s="12">
        <v>0</v>
      </c>
      <c r="N107" s="22"/>
    </row>
    <row r="108" spans="1:14" ht="40.5" customHeight="1" x14ac:dyDescent="0.25">
      <c r="A108" s="427" t="s">
        <v>86</v>
      </c>
      <c r="B108" s="42" t="s">
        <v>20</v>
      </c>
      <c r="C108" s="376">
        <v>600</v>
      </c>
      <c r="D108" s="376">
        <v>1036</v>
      </c>
      <c r="E108" s="394"/>
      <c r="F108" s="394"/>
      <c r="G108" s="394">
        <v>2016</v>
      </c>
      <c r="H108" s="394">
        <v>2016</v>
      </c>
      <c r="I108" s="14" t="s">
        <v>14</v>
      </c>
      <c r="J108" s="11">
        <f t="shared" si="8"/>
        <v>35573.050000000003</v>
      </c>
      <c r="K108" s="11">
        <f>K109+K110+K111</f>
        <v>35573.050000000003</v>
      </c>
      <c r="L108" s="11">
        <f>L109+L110+L111</f>
        <v>0</v>
      </c>
      <c r="M108" s="11">
        <f>M109+M110+M111</f>
        <v>0</v>
      </c>
      <c r="N108" s="46" t="s">
        <v>38</v>
      </c>
    </row>
    <row r="109" spans="1:14" x14ac:dyDescent="0.25">
      <c r="A109" s="428"/>
      <c r="B109" s="424" t="s">
        <v>41</v>
      </c>
      <c r="C109" s="377"/>
      <c r="D109" s="377"/>
      <c r="E109" s="395"/>
      <c r="F109" s="452"/>
      <c r="G109" s="395"/>
      <c r="H109" s="395"/>
      <c r="I109" s="14" t="s">
        <v>43</v>
      </c>
      <c r="J109" s="12">
        <f t="shared" si="8"/>
        <v>26679.83</v>
      </c>
      <c r="K109" s="12">
        <v>26679.83</v>
      </c>
      <c r="L109" s="12">
        <v>0</v>
      </c>
      <c r="M109" s="16">
        <v>0</v>
      </c>
      <c r="N109" s="9"/>
    </row>
    <row r="110" spans="1:14" x14ac:dyDescent="0.25">
      <c r="A110" s="428"/>
      <c r="B110" s="425"/>
      <c r="C110" s="377"/>
      <c r="D110" s="377"/>
      <c r="E110" s="395"/>
      <c r="F110" s="452"/>
      <c r="G110" s="395"/>
      <c r="H110" s="395"/>
      <c r="I110" s="14" t="s">
        <v>42</v>
      </c>
      <c r="J110" s="12">
        <f t="shared" si="8"/>
        <v>1778.64</v>
      </c>
      <c r="K110" s="16">
        <v>1778.64</v>
      </c>
      <c r="L110" s="16">
        <v>0</v>
      </c>
      <c r="M110" s="16">
        <v>0</v>
      </c>
      <c r="N110" s="9"/>
    </row>
    <row r="111" spans="1:14" ht="15.75" x14ac:dyDescent="0.25">
      <c r="A111" s="429"/>
      <c r="B111" s="426"/>
      <c r="C111" s="414"/>
      <c r="D111" s="414"/>
      <c r="E111" s="396"/>
      <c r="F111" s="453"/>
      <c r="G111" s="396"/>
      <c r="H111" s="396"/>
      <c r="I111" s="41" t="s">
        <v>44</v>
      </c>
      <c r="J111" s="12">
        <f t="shared" si="8"/>
        <v>7114.58</v>
      </c>
      <c r="K111" s="16">
        <v>7114.58</v>
      </c>
      <c r="L111" s="16">
        <v>0</v>
      </c>
      <c r="M111" s="16">
        <v>0</v>
      </c>
      <c r="N111" s="18"/>
    </row>
    <row r="112" spans="1:14" ht="33" customHeight="1" x14ac:dyDescent="0.25">
      <c r="A112" s="44"/>
      <c r="B112" s="418" t="s">
        <v>31</v>
      </c>
      <c r="C112" s="419"/>
      <c r="D112" s="419"/>
      <c r="E112" s="419"/>
      <c r="F112" s="419"/>
      <c r="G112" s="419"/>
      <c r="H112" s="420"/>
      <c r="I112" s="41"/>
      <c r="J112" s="16"/>
      <c r="K112" s="16"/>
      <c r="L112" s="16"/>
      <c r="M112" s="16"/>
      <c r="N112" s="18"/>
    </row>
    <row r="113" spans="1:14" ht="51" x14ac:dyDescent="0.25">
      <c r="A113" s="397"/>
      <c r="B113" s="398"/>
      <c r="C113" s="398"/>
      <c r="D113" s="398"/>
      <c r="E113" s="398"/>
      <c r="F113" s="398"/>
      <c r="G113" s="398"/>
      <c r="H113" s="399"/>
      <c r="I113" s="14" t="s">
        <v>60</v>
      </c>
      <c r="J113" s="12">
        <f>J118</f>
        <v>9514.7125199999991</v>
      </c>
      <c r="K113" s="12">
        <f>K118</f>
        <v>5559.4481999999998</v>
      </c>
      <c r="L113" s="12">
        <f>L118</f>
        <v>3231.9852099999998</v>
      </c>
      <c r="M113" s="12">
        <f>M118</f>
        <v>723.27910999999995</v>
      </c>
      <c r="N113" s="18"/>
    </row>
    <row r="114" spans="1:14" ht="38.25" x14ac:dyDescent="0.25">
      <c r="A114" s="400"/>
      <c r="B114" s="401"/>
      <c r="C114" s="401"/>
      <c r="D114" s="401"/>
      <c r="E114" s="401"/>
      <c r="F114" s="401"/>
      <c r="G114" s="401"/>
      <c r="H114" s="402"/>
      <c r="I114" s="14" t="s">
        <v>61</v>
      </c>
      <c r="J114" s="12">
        <f>J119</f>
        <v>0</v>
      </c>
      <c r="K114" s="12">
        <f t="shared" ref="K114:M116" si="9">K119</f>
        <v>0</v>
      </c>
      <c r="L114" s="12">
        <f t="shared" si="9"/>
        <v>0</v>
      </c>
      <c r="M114" s="12">
        <f t="shared" si="9"/>
        <v>0</v>
      </c>
      <c r="N114" s="18"/>
    </row>
    <row r="115" spans="1:14" ht="25.5" x14ac:dyDescent="0.25">
      <c r="A115" s="400"/>
      <c r="B115" s="401"/>
      <c r="C115" s="401"/>
      <c r="D115" s="401"/>
      <c r="E115" s="401"/>
      <c r="F115" s="401"/>
      <c r="G115" s="401"/>
      <c r="H115" s="402"/>
      <c r="I115" s="14" t="s">
        <v>14</v>
      </c>
      <c r="J115" s="12">
        <f>J120</f>
        <v>283879.82999999996</v>
      </c>
      <c r="K115" s="12">
        <f t="shared" si="9"/>
        <v>221716.34999999998</v>
      </c>
      <c r="L115" s="12">
        <f t="shared" si="9"/>
        <v>62163.479999999996</v>
      </c>
      <c r="M115" s="12">
        <f t="shared" si="9"/>
        <v>0</v>
      </c>
      <c r="N115" s="18"/>
    </row>
    <row r="116" spans="1:14" ht="25.5" x14ac:dyDescent="0.25">
      <c r="A116" s="403"/>
      <c r="B116" s="404"/>
      <c r="C116" s="404"/>
      <c r="D116" s="404"/>
      <c r="E116" s="404"/>
      <c r="F116" s="404"/>
      <c r="G116" s="404"/>
      <c r="H116" s="405"/>
      <c r="I116" s="14" t="s">
        <v>13</v>
      </c>
      <c r="J116" s="12">
        <f>J121</f>
        <v>0</v>
      </c>
      <c r="K116" s="12">
        <f t="shared" si="9"/>
        <v>0</v>
      </c>
      <c r="L116" s="12">
        <f t="shared" si="9"/>
        <v>0</v>
      </c>
      <c r="M116" s="12">
        <f t="shared" si="9"/>
        <v>0</v>
      </c>
      <c r="N116" s="18"/>
    </row>
    <row r="117" spans="1:14" ht="21" customHeight="1" x14ac:dyDescent="0.25">
      <c r="A117" s="17" t="s">
        <v>69</v>
      </c>
      <c r="B117" s="418" t="s">
        <v>33</v>
      </c>
      <c r="C117" s="419"/>
      <c r="D117" s="419"/>
      <c r="E117" s="419"/>
      <c r="F117" s="419"/>
      <c r="G117" s="419"/>
      <c r="H117" s="420"/>
      <c r="I117" s="33"/>
      <c r="J117" s="20"/>
      <c r="K117" s="20"/>
      <c r="L117" s="20"/>
      <c r="M117" s="20"/>
      <c r="N117" s="33"/>
    </row>
    <row r="118" spans="1:14" ht="51" x14ac:dyDescent="0.25">
      <c r="A118" s="433"/>
      <c r="B118" s="383"/>
      <c r="C118" s="384"/>
      <c r="D118" s="384"/>
      <c r="E118" s="384"/>
      <c r="F118" s="384"/>
      <c r="G118" s="384"/>
      <c r="H118" s="385"/>
      <c r="I118" s="14" t="s">
        <v>60</v>
      </c>
      <c r="J118" s="12">
        <f>J122</f>
        <v>9514.7125199999991</v>
      </c>
      <c r="K118" s="12">
        <f>K122</f>
        <v>5559.4481999999998</v>
      </c>
      <c r="L118" s="12">
        <f>L122</f>
        <v>3231.9852099999998</v>
      </c>
      <c r="M118" s="12">
        <f>M122</f>
        <v>723.27910999999995</v>
      </c>
      <c r="N118" s="33"/>
    </row>
    <row r="119" spans="1:14" ht="38.25" x14ac:dyDescent="0.25">
      <c r="A119" s="434"/>
      <c r="B119" s="386"/>
      <c r="C119" s="387"/>
      <c r="D119" s="387"/>
      <c r="E119" s="387"/>
      <c r="F119" s="387"/>
      <c r="G119" s="387"/>
      <c r="H119" s="388"/>
      <c r="I119" s="14" t="s">
        <v>61</v>
      </c>
      <c r="J119" s="12"/>
      <c r="K119" s="12"/>
      <c r="L119" s="12"/>
      <c r="M119" s="12"/>
      <c r="N119" s="33"/>
    </row>
    <row r="120" spans="1:14" ht="25.5" x14ac:dyDescent="0.25">
      <c r="A120" s="434"/>
      <c r="B120" s="386"/>
      <c r="C120" s="387"/>
      <c r="D120" s="387"/>
      <c r="E120" s="387"/>
      <c r="F120" s="387"/>
      <c r="G120" s="387"/>
      <c r="H120" s="388"/>
      <c r="I120" s="14" t="s">
        <v>14</v>
      </c>
      <c r="J120" s="12">
        <f>J124</f>
        <v>283879.82999999996</v>
      </c>
      <c r="K120" s="12">
        <f>K124</f>
        <v>221716.34999999998</v>
      </c>
      <c r="L120" s="12">
        <f>L124</f>
        <v>62163.479999999996</v>
      </c>
      <c r="M120" s="12">
        <f>M124</f>
        <v>0</v>
      </c>
      <c r="N120" s="33"/>
    </row>
    <row r="121" spans="1:14" ht="25.5" x14ac:dyDescent="0.25">
      <c r="A121" s="435"/>
      <c r="B121" s="389"/>
      <c r="C121" s="390"/>
      <c r="D121" s="390"/>
      <c r="E121" s="390"/>
      <c r="F121" s="390"/>
      <c r="G121" s="390"/>
      <c r="H121" s="391"/>
      <c r="I121" s="14" t="s">
        <v>13</v>
      </c>
      <c r="J121" s="12">
        <v>0</v>
      </c>
      <c r="K121" s="12">
        <v>0</v>
      </c>
      <c r="L121" s="12">
        <v>0</v>
      </c>
      <c r="M121" s="12">
        <v>0</v>
      </c>
      <c r="N121" s="33"/>
    </row>
    <row r="122" spans="1:14" ht="26.25" customHeight="1" x14ac:dyDescent="0.25">
      <c r="A122" s="427" t="s">
        <v>87</v>
      </c>
      <c r="B122" s="40" t="s">
        <v>25</v>
      </c>
      <c r="C122" s="394"/>
      <c r="D122" s="394"/>
      <c r="E122" s="394"/>
      <c r="F122" s="376">
        <v>46000</v>
      </c>
      <c r="G122" s="35"/>
      <c r="H122" s="35"/>
      <c r="I122" s="483" t="s">
        <v>60</v>
      </c>
      <c r="J122" s="11">
        <f>J123</f>
        <v>9514.7125199999991</v>
      </c>
      <c r="K122" s="11">
        <f>K123</f>
        <v>5559.4481999999998</v>
      </c>
      <c r="L122" s="11">
        <f>L123</f>
        <v>3231.9852099999998</v>
      </c>
      <c r="M122" s="11">
        <f>M123</f>
        <v>723.27910999999995</v>
      </c>
      <c r="N122" s="5"/>
    </row>
    <row r="123" spans="1:14" ht="24" customHeight="1" x14ac:dyDescent="0.25">
      <c r="A123" s="428"/>
      <c r="B123" s="15" t="s">
        <v>39</v>
      </c>
      <c r="C123" s="452"/>
      <c r="D123" s="452"/>
      <c r="E123" s="395"/>
      <c r="F123" s="482"/>
      <c r="G123" s="23">
        <v>2016</v>
      </c>
      <c r="H123" s="23">
        <v>2018</v>
      </c>
      <c r="I123" s="484"/>
      <c r="J123" s="12">
        <f>K123+L123+M123</f>
        <v>9514.7125199999991</v>
      </c>
      <c r="K123" s="12">
        <v>5559.4481999999998</v>
      </c>
      <c r="L123" s="12">
        <v>3231.9852099999998</v>
      </c>
      <c r="M123" s="12">
        <v>723.27910999999995</v>
      </c>
      <c r="N123" s="9"/>
    </row>
    <row r="124" spans="1:14" ht="25.5" x14ac:dyDescent="0.25">
      <c r="A124" s="427" t="s">
        <v>88</v>
      </c>
      <c r="B124" s="406" t="s">
        <v>19</v>
      </c>
      <c r="C124" s="394"/>
      <c r="D124" s="394"/>
      <c r="E124" s="394"/>
      <c r="F124" s="376" t="s">
        <v>59</v>
      </c>
      <c r="G124" s="380">
        <v>2016</v>
      </c>
      <c r="H124" s="380">
        <v>2017</v>
      </c>
      <c r="I124" s="48" t="s">
        <v>14</v>
      </c>
      <c r="J124" s="52">
        <f>K124+L124+M124</f>
        <v>283879.82999999996</v>
      </c>
      <c r="K124" s="52">
        <f>K125+K126+K127</f>
        <v>221716.34999999998</v>
      </c>
      <c r="L124" s="52">
        <f>L125+L126+L127</f>
        <v>62163.479999999996</v>
      </c>
      <c r="M124" s="52">
        <f>M125+M126+M127</f>
        <v>0</v>
      </c>
      <c r="N124" s="46" t="s">
        <v>38</v>
      </c>
    </row>
    <row r="125" spans="1:14" ht="15.75" x14ac:dyDescent="0.25">
      <c r="A125" s="428"/>
      <c r="B125" s="407"/>
      <c r="C125" s="395"/>
      <c r="D125" s="395"/>
      <c r="E125" s="395"/>
      <c r="F125" s="377"/>
      <c r="G125" s="381"/>
      <c r="H125" s="381"/>
      <c r="I125" s="48" t="s">
        <v>46</v>
      </c>
      <c r="J125" s="16">
        <f>K125+L125+M125</f>
        <v>235620.25999999998</v>
      </c>
      <c r="K125" s="16">
        <v>184024.58</v>
      </c>
      <c r="L125" s="16">
        <v>51595.68</v>
      </c>
      <c r="M125" s="16">
        <v>0</v>
      </c>
      <c r="N125" s="18"/>
    </row>
    <row r="126" spans="1:14" ht="15.75" x14ac:dyDescent="0.25">
      <c r="A126" s="428"/>
      <c r="B126" s="407"/>
      <c r="C126" s="395"/>
      <c r="D126" s="395"/>
      <c r="E126" s="395"/>
      <c r="F126" s="377"/>
      <c r="G126" s="381"/>
      <c r="H126" s="381"/>
      <c r="I126" s="56" t="s">
        <v>42</v>
      </c>
      <c r="J126" s="16">
        <f>K126+L126+M126</f>
        <v>9651.94</v>
      </c>
      <c r="K126" s="16">
        <v>7538.38</v>
      </c>
      <c r="L126" s="16">
        <v>2113.56</v>
      </c>
      <c r="M126" s="16">
        <v>0</v>
      </c>
      <c r="N126" s="18"/>
    </row>
    <row r="127" spans="1:14" ht="15.75" x14ac:dyDescent="0.25">
      <c r="A127" s="429"/>
      <c r="B127" s="408"/>
      <c r="C127" s="396"/>
      <c r="D127" s="396"/>
      <c r="E127" s="396"/>
      <c r="F127" s="414"/>
      <c r="G127" s="382"/>
      <c r="H127" s="382"/>
      <c r="I127" s="61" t="s">
        <v>44</v>
      </c>
      <c r="J127" s="12">
        <f>K127+L127+M127</f>
        <v>38607.629999999997</v>
      </c>
      <c r="K127" s="12">
        <v>30153.39</v>
      </c>
      <c r="L127" s="12">
        <v>8454.24</v>
      </c>
      <c r="M127" s="12">
        <v>0</v>
      </c>
      <c r="N127" s="18"/>
    </row>
  </sheetData>
  <mergeCells count="175">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 ref="I82:I83"/>
    <mergeCell ref="I72:I73"/>
    <mergeCell ref="C104:C107"/>
    <mergeCell ref="D104:D107"/>
    <mergeCell ref="E104:E107"/>
    <mergeCell ref="F104:F107"/>
    <mergeCell ref="C102:C103"/>
    <mergeCell ref="B98:H101"/>
    <mergeCell ref="E108:E111"/>
    <mergeCell ref="F108:F111"/>
    <mergeCell ref="D84:D85"/>
    <mergeCell ref="D72:D7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F48:F49"/>
    <mergeCell ref="C50:C52"/>
    <mergeCell ref="D74:D76"/>
    <mergeCell ref="G72:G73"/>
    <mergeCell ref="H72:H73"/>
    <mergeCell ref="B78:H81"/>
    <mergeCell ref="C82:C83"/>
    <mergeCell ref="B97:H97"/>
    <mergeCell ref="D45:D4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5"/>
  <sheetViews>
    <sheetView tabSelected="1" topLeftCell="A8" zoomScaleNormal="100" zoomScaleSheetLayoutView="50" workbookViewId="0">
      <pane xSplit="8" ySplit="4" topLeftCell="I156" activePane="bottomRight" state="frozen"/>
      <selection activeCell="A8" sqref="A8"/>
      <selection pane="topRight" activeCell="I8" sqref="I8"/>
      <selection pane="bottomLeft" activeCell="A12" sqref="A12"/>
      <selection pane="bottomRight" activeCell="A8" sqref="A8:AH170"/>
    </sheetView>
  </sheetViews>
  <sheetFormatPr defaultRowHeight="15" x14ac:dyDescent="0.25"/>
  <cols>
    <col min="1" max="1" width="7" customWidth="1"/>
    <col min="2" max="2" width="37.14062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7" max="17" width="9.42578125" bestFit="1" customWidth="1"/>
    <col min="18" max="20" width="9.140625" customWidth="1"/>
    <col min="21" max="21" width="9.28515625" customWidth="1"/>
    <col min="22" max="23" width="9.140625" hidden="1" customWidth="1"/>
    <col min="24" max="24" width="12.42578125" hidden="1" customWidth="1"/>
    <col min="25" max="25" width="9.140625" hidden="1" customWidth="1"/>
    <col min="26" max="26" width="12" customWidth="1"/>
    <col min="27" max="27" width="11.85546875" customWidth="1"/>
    <col min="28" max="28" width="12" customWidth="1"/>
    <col min="29" max="29" width="11.85546875" customWidth="1"/>
    <col min="30" max="30" width="12.7109375" style="353" customWidth="1"/>
    <col min="31" max="31" width="11.42578125" customWidth="1"/>
    <col min="32" max="32" width="8" customWidth="1"/>
    <col min="33" max="33" width="17.5703125" customWidth="1"/>
    <col min="34" max="34" width="18.7109375" customWidth="1"/>
    <col min="35" max="35" width="33.5703125" style="123" customWidth="1"/>
    <col min="36" max="41" width="9.140625" customWidth="1"/>
  </cols>
  <sheetData>
    <row r="1" spans="1:37" ht="20.25" customHeight="1" x14ac:dyDescent="0.25">
      <c r="A1" s="597" t="s">
        <v>158</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row>
    <row r="2" spans="1:37" ht="20.25" customHeight="1" x14ac:dyDescent="0.25">
      <c r="A2" s="597" t="s">
        <v>236</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row>
    <row r="3" spans="1:37" ht="20.25" customHeight="1" x14ac:dyDescent="0.25">
      <c r="A3" s="107"/>
      <c r="B3" s="107"/>
      <c r="C3" s="107"/>
      <c r="D3" s="107"/>
      <c r="E3" s="107"/>
      <c r="F3" s="107"/>
      <c r="G3" s="107"/>
      <c r="H3" s="107"/>
      <c r="I3" s="107"/>
      <c r="J3" s="107"/>
      <c r="K3" s="107"/>
      <c r="L3" s="107"/>
      <c r="M3" s="107"/>
      <c r="N3" s="107"/>
      <c r="AH3" s="598" t="s">
        <v>108</v>
      </c>
      <c r="AI3" s="598"/>
    </row>
    <row r="4" spans="1:37" ht="20.25" customHeight="1" x14ac:dyDescent="0.25">
      <c r="A4" s="107"/>
      <c r="B4" s="107"/>
      <c r="C4" s="107"/>
      <c r="D4" s="107"/>
      <c r="E4" s="107"/>
      <c r="F4" s="107"/>
      <c r="G4" s="107"/>
      <c r="H4" s="107"/>
      <c r="I4" s="107"/>
      <c r="J4" s="107"/>
      <c r="K4" s="107"/>
      <c r="L4" s="107"/>
      <c r="M4" s="107"/>
      <c r="N4" s="107"/>
      <c r="AH4" s="598" t="s">
        <v>206</v>
      </c>
      <c r="AI4" s="598"/>
    </row>
    <row r="5" spans="1:37" ht="20.25" customHeight="1" x14ac:dyDescent="0.25">
      <c r="A5" s="107"/>
      <c r="B5" s="107"/>
      <c r="C5" s="107"/>
      <c r="D5" s="107"/>
      <c r="E5" s="107"/>
      <c r="F5" s="107"/>
      <c r="G5" s="107"/>
      <c r="H5" s="107"/>
      <c r="I5" s="107"/>
      <c r="J5" s="107"/>
      <c r="K5" s="107"/>
      <c r="L5" s="107"/>
      <c r="M5" s="107"/>
      <c r="N5" s="107"/>
      <c r="AH5" s="598" t="s">
        <v>207</v>
      </c>
      <c r="AI5" s="598"/>
    </row>
    <row r="6" spans="1:37" ht="20.25" customHeight="1" x14ac:dyDescent="0.25">
      <c r="A6" s="107"/>
      <c r="B6" s="107"/>
      <c r="C6" s="107"/>
      <c r="D6" s="107"/>
      <c r="E6" s="107"/>
      <c r="F6" s="107"/>
      <c r="G6" s="107"/>
      <c r="H6" s="107"/>
      <c r="I6" s="107"/>
      <c r="J6" s="107"/>
      <c r="K6" s="107"/>
      <c r="L6" s="107"/>
      <c r="M6" s="107"/>
      <c r="N6" s="107"/>
      <c r="AH6" s="598" t="s">
        <v>223</v>
      </c>
      <c r="AI6" s="598"/>
    </row>
    <row r="7" spans="1:37" s="106" customFormat="1" ht="20.25" customHeight="1" x14ac:dyDescent="0.25">
      <c r="A7" s="450"/>
      <c r="B7" s="450"/>
      <c r="C7" s="450"/>
      <c r="D7" s="450"/>
      <c r="E7" s="450"/>
      <c r="F7" s="450"/>
      <c r="G7" s="450"/>
      <c r="H7" s="450"/>
      <c r="I7" s="450"/>
      <c r="J7" s="450"/>
      <c r="K7" s="450"/>
      <c r="L7" s="450"/>
      <c r="M7" s="450"/>
      <c r="N7" s="450"/>
      <c r="O7" s="108"/>
      <c r="P7" s="108"/>
      <c r="Q7" s="108"/>
      <c r="R7" s="108"/>
      <c r="AD7" s="354"/>
      <c r="AI7" s="115" t="s">
        <v>109</v>
      </c>
    </row>
    <row r="8" spans="1:37" ht="15" customHeight="1" x14ac:dyDescent="0.25">
      <c r="A8" s="443" t="s">
        <v>4</v>
      </c>
      <c r="B8" s="443" t="s">
        <v>5</v>
      </c>
      <c r="C8" s="451" t="s">
        <v>7</v>
      </c>
      <c r="D8" s="451" t="s">
        <v>36</v>
      </c>
      <c r="E8" s="454" t="s">
        <v>6</v>
      </c>
      <c r="F8" s="455"/>
      <c r="G8" s="451" t="s">
        <v>2</v>
      </c>
      <c r="H8" s="451" t="s">
        <v>3</v>
      </c>
      <c r="I8" s="451" t="s">
        <v>1</v>
      </c>
      <c r="J8" s="451" t="s">
        <v>224</v>
      </c>
      <c r="K8" s="458" t="s">
        <v>9</v>
      </c>
      <c r="L8" s="459"/>
      <c r="M8" s="460"/>
      <c r="N8" s="461" t="s">
        <v>0</v>
      </c>
      <c r="O8" s="580" t="s">
        <v>89</v>
      </c>
      <c r="P8" s="583" t="s">
        <v>90</v>
      </c>
      <c r="Q8" s="584"/>
      <c r="R8" s="584"/>
      <c r="S8" s="584"/>
      <c r="T8" s="584"/>
      <c r="U8" s="584"/>
      <c r="V8" s="584"/>
      <c r="W8" s="584"/>
      <c r="X8" s="584"/>
      <c r="Y8" s="585"/>
      <c r="Z8" s="599" t="s">
        <v>191</v>
      </c>
      <c r="AA8" s="600"/>
      <c r="AB8" s="603" t="s">
        <v>192</v>
      </c>
      <c r="AC8" s="604"/>
      <c r="AD8" s="607" t="s">
        <v>101</v>
      </c>
      <c r="AE8" s="610" t="s">
        <v>102</v>
      </c>
      <c r="AF8" s="610"/>
      <c r="AG8" s="610"/>
      <c r="AH8" s="610"/>
      <c r="AI8" s="594" t="s">
        <v>107</v>
      </c>
    </row>
    <row r="9" spans="1:37" ht="40.5" customHeight="1" x14ac:dyDescent="0.25">
      <c r="A9" s="443"/>
      <c r="B9" s="443"/>
      <c r="C9" s="452"/>
      <c r="D9" s="452"/>
      <c r="E9" s="456"/>
      <c r="F9" s="457"/>
      <c r="G9" s="452"/>
      <c r="H9" s="452"/>
      <c r="I9" s="452"/>
      <c r="J9" s="452"/>
      <c r="K9" s="580">
        <v>2016</v>
      </c>
      <c r="L9" s="464">
        <v>2017</v>
      </c>
      <c r="M9" s="464">
        <v>2018</v>
      </c>
      <c r="N9" s="462"/>
      <c r="O9" s="581"/>
      <c r="P9" s="583" t="s">
        <v>62</v>
      </c>
      <c r="Q9" s="585"/>
      <c r="R9" s="586" t="s">
        <v>91</v>
      </c>
      <c r="S9" s="587"/>
      <c r="T9" s="588" t="s">
        <v>92</v>
      </c>
      <c r="U9" s="589"/>
      <c r="V9" s="586" t="s">
        <v>93</v>
      </c>
      <c r="W9" s="587"/>
      <c r="X9" s="586" t="s">
        <v>94</v>
      </c>
      <c r="Y9" s="587"/>
      <c r="Z9" s="601"/>
      <c r="AA9" s="602"/>
      <c r="AB9" s="605"/>
      <c r="AC9" s="606"/>
      <c r="AD9" s="608"/>
      <c r="AE9" s="611" t="s">
        <v>193</v>
      </c>
      <c r="AF9" s="611" t="s">
        <v>103</v>
      </c>
      <c r="AG9" s="611" t="s">
        <v>104</v>
      </c>
      <c r="AH9" s="611"/>
      <c r="AI9" s="595"/>
    </row>
    <row r="10" spans="1:37" ht="55.5" customHeight="1" x14ac:dyDescent="0.25">
      <c r="A10" s="443"/>
      <c r="B10" s="443"/>
      <c r="C10" s="453"/>
      <c r="D10" s="453"/>
      <c r="E10" s="89" t="s">
        <v>11</v>
      </c>
      <c r="F10" s="89" t="s">
        <v>12</v>
      </c>
      <c r="G10" s="453"/>
      <c r="H10" s="453"/>
      <c r="I10" s="453"/>
      <c r="J10" s="453"/>
      <c r="K10" s="582"/>
      <c r="L10" s="465"/>
      <c r="M10" s="465"/>
      <c r="N10" s="463"/>
      <c r="O10" s="582"/>
      <c r="P10" s="328" t="s">
        <v>96</v>
      </c>
      <c r="Q10" s="112" t="s">
        <v>97</v>
      </c>
      <c r="R10" s="291" t="s">
        <v>95</v>
      </c>
      <c r="S10" s="291" t="s">
        <v>98</v>
      </c>
      <c r="T10" s="291" t="s">
        <v>95</v>
      </c>
      <c r="U10" s="347" t="s">
        <v>98</v>
      </c>
      <c r="V10" s="291" t="s">
        <v>99</v>
      </c>
      <c r="W10" s="291" t="s">
        <v>98</v>
      </c>
      <c r="X10" s="291" t="s">
        <v>99</v>
      </c>
      <c r="Y10" s="291" t="s">
        <v>98</v>
      </c>
      <c r="Z10" s="342" t="s">
        <v>227</v>
      </c>
      <c r="AA10" s="346" t="s">
        <v>237</v>
      </c>
      <c r="AB10" s="112" t="s">
        <v>62</v>
      </c>
      <c r="AC10" s="112" t="s">
        <v>100</v>
      </c>
      <c r="AD10" s="609"/>
      <c r="AE10" s="611"/>
      <c r="AF10" s="611"/>
      <c r="AG10" s="114" t="s">
        <v>105</v>
      </c>
      <c r="AH10" s="114" t="s">
        <v>106</v>
      </c>
      <c r="AI10" s="596"/>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329">
        <v>5</v>
      </c>
      <c r="Q11" s="6">
        <v>6</v>
      </c>
      <c r="R11" s="6">
        <v>7</v>
      </c>
      <c r="S11" s="6">
        <v>8</v>
      </c>
      <c r="T11" s="6">
        <v>9</v>
      </c>
      <c r="U11" s="6">
        <v>10</v>
      </c>
      <c r="V11" s="6">
        <v>11</v>
      </c>
      <c r="W11" s="6">
        <v>12</v>
      </c>
      <c r="X11" s="329">
        <v>13</v>
      </c>
      <c r="Y11" s="6">
        <v>14</v>
      </c>
      <c r="Z11" s="6">
        <v>15</v>
      </c>
      <c r="AA11" s="6">
        <v>16</v>
      </c>
      <c r="AB11" s="6">
        <v>17</v>
      </c>
      <c r="AC11" s="6">
        <v>18</v>
      </c>
      <c r="AD11" s="355">
        <v>19</v>
      </c>
      <c r="AE11" s="113">
        <v>20</v>
      </c>
      <c r="AF11" s="113">
        <v>21</v>
      </c>
      <c r="AG11" s="113">
        <v>22</v>
      </c>
      <c r="AH11" s="113">
        <v>23</v>
      </c>
      <c r="AI11" s="113">
        <v>24</v>
      </c>
    </row>
    <row r="12" spans="1:37" ht="15.75" x14ac:dyDescent="0.25">
      <c r="A12" s="7"/>
      <c r="B12" s="444" t="s">
        <v>15</v>
      </c>
      <c r="C12" s="445"/>
      <c r="D12" s="445"/>
      <c r="E12" s="445"/>
      <c r="F12" s="446"/>
      <c r="G12" s="19"/>
      <c r="H12" s="19"/>
      <c r="I12" s="92"/>
      <c r="J12" s="20">
        <f>J13+J14+J15+J16</f>
        <v>1802866.68</v>
      </c>
      <c r="K12" s="20">
        <f>K13+K14+K15+K16</f>
        <v>875210.40819999995</v>
      </c>
      <c r="L12" s="20">
        <f>L13+L14+L15+L16</f>
        <v>626420.59520999994</v>
      </c>
      <c r="M12" s="20">
        <f>M13+M14+M15+M16</f>
        <v>26222.169110000003</v>
      </c>
      <c r="N12" s="18"/>
      <c r="O12" s="331">
        <f>O13+O14+O15+O16</f>
        <v>1787083.2599999998</v>
      </c>
      <c r="P12" s="330">
        <f>P13+P14+P15+P16</f>
        <v>742575.72500000009</v>
      </c>
      <c r="Q12" s="330">
        <f>Q13+Q14+Q15+Q16</f>
        <v>582.755</v>
      </c>
      <c r="R12" s="288">
        <f t="shared" ref="R12:AH12" si="0">R13+R14+R15+R16</f>
        <v>156.83699999999999</v>
      </c>
      <c r="S12" s="288">
        <f>S13+S14+S15+S16</f>
        <v>156.83699999999999</v>
      </c>
      <c r="T12" s="20">
        <f t="shared" si="0"/>
        <v>425.91800000000001</v>
      </c>
      <c r="U12" s="20">
        <f t="shared" si="0"/>
        <v>425.91800000000001</v>
      </c>
      <c r="V12" s="20">
        <f t="shared" si="0"/>
        <v>0</v>
      </c>
      <c r="W12" s="20">
        <f>W13+W14+W15+W16</f>
        <v>-27.12</v>
      </c>
      <c r="X12" s="331">
        <f t="shared" si="0"/>
        <v>647923.60499999998</v>
      </c>
      <c r="Y12" s="20">
        <f t="shared" si="0"/>
        <v>0</v>
      </c>
      <c r="Z12" s="20">
        <f t="shared" si="0"/>
        <v>344.18399999999997</v>
      </c>
      <c r="AA12" s="20">
        <f t="shared" si="0"/>
        <v>196.56399999999999</v>
      </c>
      <c r="AB12" s="20">
        <f t="shared" si="0"/>
        <v>0</v>
      </c>
      <c r="AC12" s="20">
        <f t="shared" si="0"/>
        <v>0</v>
      </c>
      <c r="AD12" s="288">
        <f>AD13+AD14+AD15+AD16</f>
        <v>741992.97</v>
      </c>
      <c r="AE12" s="20">
        <f>AE13+AE14+AE15+AE16</f>
        <v>741992.97</v>
      </c>
      <c r="AF12" s="20">
        <f>ROUND((AE12*100/P12),2)</f>
        <v>99.92</v>
      </c>
      <c r="AG12" s="20">
        <f t="shared" si="0"/>
        <v>0</v>
      </c>
      <c r="AH12" s="20">
        <f t="shared" si="0"/>
        <v>0</v>
      </c>
      <c r="AI12" s="370"/>
    </row>
    <row r="13" spans="1:37" ht="51" x14ac:dyDescent="0.25">
      <c r="A13" s="340"/>
      <c r="B13" s="352"/>
      <c r="C13" s="333"/>
      <c r="D13" s="333"/>
      <c r="E13" s="333"/>
      <c r="F13" s="333"/>
      <c r="G13" s="333"/>
      <c r="H13" s="334"/>
      <c r="I13" s="14" t="s">
        <v>60</v>
      </c>
      <c r="J13" s="11">
        <f t="shared" ref="J13:M16" si="1">J19+J108</f>
        <v>182458.51</v>
      </c>
      <c r="K13" s="11">
        <f t="shared" si="1"/>
        <v>90444.028199999957</v>
      </c>
      <c r="L13" s="11">
        <f t="shared" si="1"/>
        <v>55570.405209999983</v>
      </c>
      <c r="M13" s="11">
        <f t="shared" si="1"/>
        <v>8611.4191100000007</v>
      </c>
      <c r="N13" s="11"/>
      <c r="O13" s="53">
        <f t="shared" ref="O13:AH13" si="2">O19+O108</f>
        <v>177615.53999999998</v>
      </c>
      <c r="P13" s="11">
        <f>P19+P108</f>
        <v>65573.08</v>
      </c>
      <c r="Q13" s="11">
        <f t="shared" si="2"/>
        <v>240.61499999999998</v>
      </c>
      <c r="R13" s="11">
        <f t="shared" si="2"/>
        <v>96.836999999999989</v>
      </c>
      <c r="S13" s="11">
        <f>S19+S108</f>
        <v>96.836999999999989</v>
      </c>
      <c r="T13" s="11">
        <f t="shared" si="2"/>
        <v>143.77799999999999</v>
      </c>
      <c r="U13" s="11">
        <f t="shared" si="2"/>
        <v>143.77799999999999</v>
      </c>
      <c r="V13" s="11">
        <f t="shared" si="2"/>
        <v>0</v>
      </c>
      <c r="W13" s="11">
        <f t="shared" si="2"/>
        <v>-27.12</v>
      </c>
      <c r="X13" s="11">
        <f>X19+X108</f>
        <v>65573.08</v>
      </c>
      <c r="Y13" s="11">
        <f t="shared" si="2"/>
        <v>0</v>
      </c>
      <c r="Z13" s="11">
        <f t="shared" si="2"/>
        <v>289.49799999999999</v>
      </c>
      <c r="AA13" s="11">
        <f t="shared" si="2"/>
        <v>192.65799999999999</v>
      </c>
      <c r="AB13" s="11">
        <f t="shared" si="2"/>
        <v>0</v>
      </c>
      <c r="AC13" s="11">
        <f t="shared" si="2"/>
        <v>0</v>
      </c>
      <c r="AD13" s="323">
        <f>AD19+AD108</f>
        <v>65332.464999999997</v>
      </c>
      <c r="AE13" s="11">
        <f>AE19+AE108</f>
        <v>65332.464999999997</v>
      </c>
      <c r="AF13" s="11">
        <f>ROUND((AE13*100/P13),2)</f>
        <v>99.63</v>
      </c>
      <c r="AG13" s="11">
        <f t="shared" si="2"/>
        <v>0</v>
      </c>
      <c r="AH13" s="11">
        <f t="shared" si="2"/>
        <v>0</v>
      </c>
      <c r="AI13" s="370"/>
    </row>
    <row r="14" spans="1:37" ht="38.25" x14ac:dyDescent="0.25">
      <c r="A14" s="335"/>
      <c r="B14" s="352"/>
      <c r="C14" s="336"/>
      <c r="D14" s="336"/>
      <c r="E14" s="336"/>
      <c r="F14" s="336"/>
      <c r="G14" s="336"/>
      <c r="H14" s="337"/>
      <c r="I14" s="14" t="s">
        <v>61</v>
      </c>
      <c r="J14" s="11">
        <f t="shared" si="1"/>
        <v>68021.850000000006</v>
      </c>
      <c r="K14" s="11">
        <f t="shared" si="1"/>
        <v>33599.020000000004</v>
      </c>
      <c r="L14" s="11">
        <f t="shared" si="1"/>
        <v>6435.9100000000008</v>
      </c>
      <c r="M14" s="11">
        <f t="shared" si="1"/>
        <v>17610.75</v>
      </c>
      <c r="N14" s="11"/>
      <c r="O14" s="53">
        <f t="shared" ref="O14:AH14" si="3">O20+O109</f>
        <v>57081.4</v>
      </c>
      <c r="P14" s="11">
        <f t="shared" si="3"/>
        <v>10993.779999999999</v>
      </c>
      <c r="Q14" s="11">
        <f t="shared" si="3"/>
        <v>342.14</v>
      </c>
      <c r="R14" s="11">
        <f t="shared" si="3"/>
        <v>60</v>
      </c>
      <c r="S14" s="11">
        <f t="shared" si="3"/>
        <v>60</v>
      </c>
      <c r="T14" s="11">
        <f t="shared" si="3"/>
        <v>282.14</v>
      </c>
      <c r="U14" s="11">
        <f t="shared" si="3"/>
        <v>282.14</v>
      </c>
      <c r="V14" s="11">
        <f t="shared" si="3"/>
        <v>0</v>
      </c>
      <c r="W14" s="11">
        <f t="shared" si="3"/>
        <v>0</v>
      </c>
      <c r="X14" s="11">
        <f t="shared" si="3"/>
        <v>6451.67</v>
      </c>
      <c r="Y14" s="11">
        <f t="shared" si="3"/>
        <v>0</v>
      </c>
      <c r="Z14" s="11">
        <f t="shared" si="3"/>
        <v>54.686</v>
      </c>
      <c r="AA14" s="11">
        <f t="shared" si="3"/>
        <v>3.9060000000000001</v>
      </c>
      <c r="AB14" s="11">
        <f t="shared" si="3"/>
        <v>0</v>
      </c>
      <c r="AC14" s="11">
        <f t="shared" si="3"/>
        <v>0</v>
      </c>
      <c r="AD14" s="323">
        <f>AD20+AD109</f>
        <v>10651.64</v>
      </c>
      <c r="AE14" s="323">
        <f>AE20+AE109</f>
        <v>10651.64</v>
      </c>
      <c r="AF14" s="323">
        <f t="shared" ref="AF14:AF27" si="4">ROUND((AE14*100/P14),2)</f>
        <v>96.89</v>
      </c>
      <c r="AG14" s="11">
        <f t="shared" si="3"/>
        <v>0</v>
      </c>
      <c r="AH14" s="11">
        <f t="shared" si="3"/>
        <v>0</v>
      </c>
      <c r="AI14" s="370"/>
    </row>
    <row r="15" spans="1:37" ht="25.5" x14ac:dyDescent="0.25">
      <c r="A15" s="335"/>
      <c r="B15" s="352"/>
      <c r="C15" s="336"/>
      <c r="D15" s="336"/>
      <c r="E15" s="336"/>
      <c r="F15" s="336"/>
      <c r="G15" s="336"/>
      <c r="H15" s="337"/>
      <c r="I15" s="14" t="s">
        <v>14</v>
      </c>
      <c r="J15" s="11">
        <f t="shared" si="1"/>
        <v>745714.3899999999</v>
      </c>
      <c r="K15" s="11">
        <f t="shared" si="1"/>
        <v>409357.22</v>
      </c>
      <c r="L15" s="11">
        <f t="shared" si="1"/>
        <v>222604.14</v>
      </c>
      <c r="M15" s="11">
        <f t="shared" si="1"/>
        <v>0</v>
      </c>
      <c r="N15" s="11"/>
      <c r="O15" s="11">
        <f t="shared" ref="O15:AH15" si="5">O21+O110</f>
        <v>745714.3899999999</v>
      </c>
      <c r="P15" s="11">
        <f t="shared" si="5"/>
        <v>262672.90000000002</v>
      </c>
      <c r="Q15" s="11">
        <f t="shared" si="5"/>
        <v>0</v>
      </c>
      <c r="R15" s="11">
        <f t="shared" si="5"/>
        <v>0</v>
      </c>
      <c r="S15" s="11">
        <f t="shared" si="5"/>
        <v>0</v>
      </c>
      <c r="T15" s="11">
        <f t="shared" si="5"/>
        <v>0</v>
      </c>
      <c r="U15" s="11">
        <f t="shared" si="5"/>
        <v>0</v>
      </c>
      <c r="V15" s="11">
        <f t="shared" si="5"/>
        <v>0</v>
      </c>
      <c r="W15" s="11">
        <f t="shared" si="5"/>
        <v>0</v>
      </c>
      <c r="X15" s="11">
        <f t="shared" si="5"/>
        <v>172562.89</v>
      </c>
      <c r="Y15" s="11">
        <f t="shared" si="5"/>
        <v>0</v>
      </c>
      <c r="Z15" s="11">
        <f t="shared" si="5"/>
        <v>0</v>
      </c>
      <c r="AA15" s="11">
        <f t="shared" si="5"/>
        <v>0</v>
      </c>
      <c r="AB15" s="11">
        <f t="shared" si="5"/>
        <v>0</v>
      </c>
      <c r="AC15" s="11">
        <f t="shared" si="5"/>
        <v>0</v>
      </c>
      <c r="AD15" s="323">
        <f t="shared" si="5"/>
        <v>262672.90000000002</v>
      </c>
      <c r="AE15" s="323">
        <f>AE21+AE110</f>
        <v>262672.90000000002</v>
      </c>
      <c r="AF15" s="323">
        <f t="shared" si="4"/>
        <v>100</v>
      </c>
      <c r="AG15" s="11">
        <f t="shared" si="5"/>
        <v>0</v>
      </c>
      <c r="AH15" s="11">
        <f t="shared" si="5"/>
        <v>0</v>
      </c>
      <c r="AI15" s="370"/>
    </row>
    <row r="16" spans="1:37" ht="25.5" x14ac:dyDescent="0.25">
      <c r="A16" s="335"/>
      <c r="B16" s="352"/>
      <c r="C16" s="338"/>
      <c r="D16" s="338"/>
      <c r="E16" s="338"/>
      <c r="F16" s="338"/>
      <c r="G16" s="338"/>
      <c r="H16" s="339"/>
      <c r="I16" s="14" t="s">
        <v>13</v>
      </c>
      <c r="J16" s="11">
        <f t="shared" si="1"/>
        <v>806671.93</v>
      </c>
      <c r="K16" s="11">
        <f t="shared" si="1"/>
        <v>341810.14</v>
      </c>
      <c r="L16" s="11">
        <f t="shared" si="1"/>
        <v>341810.14</v>
      </c>
      <c r="M16" s="11">
        <f t="shared" si="1"/>
        <v>0</v>
      </c>
      <c r="N16" s="11"/>
      <c r="O16" s="11">
        <f t="shared" ref="O16:AH16" si="6">O22+O111</f>
        <v>806671.93</v>
      </c>
      <c r="P16" s="11">
        <f t="shared" si="6"/>
        <v>403335.96500000003</v>
      </c>
      <c r="Q16" s="11">
        <f t="shared" si="6"/>
        <v>0</v>
      </c>
      <c r="R16" s="11">
        <f t="shared" si="6"/>
        <v>0</v>
      </c>
      <c r="S16" s="11">
        <f t="shared" si="6"/>
        <v>0</v>
      </c>
      <c r="T16" s="11">
        <f t="shared" si="6"/>
        <v>0</v>
      </c>
      <c r="U16" s="11">
        <f t="shared" si="6"/>
        <v>0</v>
      </c>
      <c r="V16" s="11">
        <f t="shared" si="6"/>
        <v>0</v>
      </c>
      <c r="W16" s="11">
        <f t="shared" si="6"/>
        <v>0</v>
      </c>
      <c r="X16" s="11">
        <f t="shared" si="6"/>
        <v>403335.96500000003</v>
      </c>
      <c r="Y16" s="11">
        <f t="shared" si="6"/>
        <v>0</v>
      </c>
      <c r="Z16" s="11">
        <f t="shared" si="6"/>
        <v>0</v>
      </c>
      <c r="AA16" s="11">
        <f t="shared" si="6"/>
        <v>0</v>
      </c>
      <c r="AB16" s="11">
        <f t="shared" si="6"/>
        <v>0</v>
      </c>
      <c r="AC16" s="11">
        <f t="shared" si="6"/>
        <v>0</v>
      </c>
      <c r="AD16" s="323">
        <f>AD22+AD111</f>
        <v>403335.96500000003</v>
      </c>
      <c r="AE16" s="11">
        <f>AE22+AE111</f>
        <v>403335.96500000003</v>
      </c>
      <c r="AF16" s="11">
        <f>ROUND((AE16*100/P16),2)</f>
        <v>100</v>
      </c>
      <c r="AG16" s="11">
        <f t="shared" si="6"/>
        <v>0</v>
      </c>
      <c r="AH16" s="11">
        <f t="shared" si="6"/>
        <v>0</v>
      </c>
      <c r="AI16" s="370"/>
    </row>
    <row r="17" spans="1:35" ht="15.75" x14ac:dyDescent="0.25">
      <c r="A17" s="447" t="s">
        <v>30</v>
      </c>
      <c r="B17" s="448"/>
      <c r="C17" s="448"/>
      <c r="D17" s="448"/>
      <c r="E17" s="448"/>
      <c r="F17" s="448"/>
      <c r="G17" s="448"/>
      <c r="H17" s="449"/>
      <c r="I17" s="29"/>
      <c r="J17" s="109"/>
      <c r="K17" s="30"/>
      <c r="L17" s="30"/>
      <c r="M17" s="30"/>
      <c r="N17" s="29"/>
      <c r="O17" s="109"/>
      <c r="P17" s="109"/>
      <c r="Q17" s="110"/>
      <c r="R17" s="110"/>
      <c r="S17" s="110"/>
      <c r="T17" s="110"/>
      <c r="U17" s="110"/>
      <c r="V17" s="110"/>
      <c r="W17" s="110"/>
      <c r="X17" s="110"/>
      <c r="Y17" s="110"/>
      <c r="Z17" s="110"/>
      <c r="AA17" s="110"/>
      <c r="AB17" s="110"/>
      <c r="AC17" s="110"/>
      <c r="AD17" s="356"/>
      <c r="AE17" s="110"/>
      <c r="AF17" s="323"/>
      <c r="AG17" s="110"/>
      <c r="AH17" s="110"/>
      <c r="AI17" s="370"/>
    </row>
    <row r="18" spans="1:35" ht="15.75" x14ac:dyDescent="0.25">
      <c r="A18" s="532"/>
      <c r="B18" s="533"/>
      <c r="C18" s="533"/>
      <c r="D18" s="533"/>
      <c r="E18" s="533"/>
      <c r="F18" s="533"/>
      <c r="G18" s="533"/>
      <c r="H18" s="534"/>
      <c r="I18" s="74" t="s">
        <v>62</v>
      </c>
      <c r="J18" s="75">
        <f>J19+J20+J21+J22</f>
        <v>1257003.25</v>
      </c>
      <c r="K18" s="75">
        <f>K19+K20+K21+K22</f>
        <v>544529.62</v>
      </c>
      <c r="L18" s="75">
        <f>L19+L20+L21+L22</f>
        <v>495228.53</v>
      </c>
      <c r="M18" s="75">
        <f>M19+M20+M21+M22</f>
        <v>25498.89</v>
      </c>
      <c r="N18" s="75"/>
      <c r="O18" s="75">
        <f>O19+O20+O21+O22</f>
        <v>1248697.1100000001</v>
      </c>
      <c r="P18" s="75">
        <f t="shared" ref="P18:AH18" si="7">P19+P20+P21+P22</f>
        <v>584828.84499999997</v>
      </c>
      <c r="Q18" s="75">
        <f t="shared" si="7"/>
        <v>381.61500000000001</v>
      </c>
      <c r="R18" s="75">
        <f t="shared" si="7"/>
        <v>156.83699999999999</v>
      </c>
      <c r="S18" s="75">
        <f t="shared" si="7"/>
        <v>156.83699999999999</v>
      </c>
      <c r="T18" s="75">
        <f t="shared" si="7"/>
        <v>224.77799999999999</v>
      </c>
      <c r="U18" s="75">
        <f t="shared" si="7"/>
        <v>224.77799999999999</v>
      </c>
      <c r="V18" s="75">
        <f t="shared" si="7"/>
        <v>0</v>
      </c>
      <c r="W18" s="75">
        <f t="shared" si="7"/>
        <v>0</v>
      </c>
      <c r="X18" s="75">
        <f t="shared" si="7"/>
        <v>576775.29500000004</v>
      </c>
      <c r="Y18" s="75">
        <f t="shared" si="7"/>
        <v>0</v>
      </c>
      <c r="Z18" s="75">
        <f t="shared" si="7"/>
        <v>289.49799999999999</v>
      </c>
      <c r="AA18" s="75">
        <f t="shared" si="7"/>
        <v>192.65799999999999</v>
      </c>
      <c r="AB18" s="75">
        <f t="shared" si="7"/>
        <v>0</v>
      </c>
      <c r="AC18" s="75">
        <f t="shared" si="7"/>
        <v>0</v>
      </c>
      <c r="AD18" s="324">
        <f t="shared" si="7"/>
        <v>584447.23</v>
      </c>
      <c r="AE18" s="75">
        <f t="shared" si="7"/>
        <v>584447.23</v>
      </c>
      <c r="AF18" s="20">
        <f t="shared" si="4"/>
        <v>99.93</v>
      </c>
      <c r="AG18" s="75">
        <f t="shared" si="7"/>
        <v>0</v>
      </c>
      <c r="AH18" s="75">
        <f t="shared" si="7"/>
        <v>0</v>
      </c>
      <c r="AI18" s="370"/>
    </row>
    <row r="19" spans="1:35" ht="51" x14ac:dyDescent="0.25">
      <c r="A19" s="535"/>
      <c r="B19" s="536"/>
      <c r="C19" s="536"/>
      <c r="D19" s="536"/>
      <c r="E19" s="536"/>
      <c r="F19" s="536"/>
      <c r="G19" s="536"/>
      <c r="H19" s="537"/>
      <c r="I19" s="14" t="s">
        <v>60</v>
      </c>
      <c r="J19" s="11">
        <f t="shared" ref="J19:M22" si="8">J24+J38+J75</f>
        <v>171231.15</v>
      </c>
      <c r="K19" s="11">
        <f t="shared" si="8"/>
        <v>84884.579999999958</v>
      </c>
      <c r="L19" s="11">
        <f t="shared" si="8"/>
        <v>52338.419999999984</v>
      </c>
      <c r="M19" s="11">
        <f t="shared" si="8"/>
        <v>7888.14</v>
      </c>
      <c r="N19" s="11"/>
      <c r="O19" s="11">
        <f t="shared" ref="O19:AH19" si="9">O24+O38+O75</f>
        <v>170354.02</v>
      </c>
      <c r="P19" s="11">
        <f>P24+P38+P75</f>
        <v>61759.34</v>
      </c>
      <c r="Q19" s="11">
        <f t="shared" si="9"/>
        <v>240.61499999999998</v>
      </c>
      <c r="R19" s="11">
        <f t="shared" si="9"/>
        <v>96.836999999999989</v>
      </c>
      <c r="S19" s="11">
        <f t="shared" si="9"/>
        <v>96.836999999999989</v>
      </c>
      <c r="T19" s="11">
        <f t="shared" si="9"/>
        <v>143.77799999999999</v>
      </c>
      <c r="U19" s="11">
        <f t="shared" si="9"/>
        <v>143.77799999999999</v>
      </c>
      <c r="V19" s="11">
        <f t="shared" si="9"/>
        <v>0</v>
      </c>
      <c r="W19" s="11">
        <f t="shared" si="9"/>
        <v>0</v>
      </c>
      <c r="X19" s="11">
        <f t="shared" si="9"/>
        <v>61759.34</v>
      </c>
      <c r="Y19" s="11">
        <f t="shared" si="9"/>
        <v>0</v>
      </c>
      <c r="Z19" s="11">
        <f t="shared" si="9"/>
        <v>289.49799999999999</v>
      </c>
      <c r="AA19" s="11">
        <f t="shared" si="9"/>
        <v>192.65799999999999</v>
      </c>
      <c r="AB19" s="11">
        <f t="shared" si="9"/>
        <v>0</v>
      </c>
      <c r="AC19" s="11">
        <f t="shared" si="9"/>
        <v>0</v>
      </c>
      <c r="AD19" s="323">
        <f>AD24+AD38+AD75</f>
        <v>61518.724999999999</v>
      </c>
      <c r="AE19" s="11">
        <f t="shared" si="9"/>
        <v>61518.724999999999</v>
      </c>
      <c r="AF19" s="13">
        <f t="shared" si="4"/>
        <v>99.61</v>
      </c>
      <c r="AG19" s="11">
        <f t="shared" si="9"/>
        <v>0</v>
      </c>
      <c r="AH19" s="11">
        <f t="shared" si="9"/>
        <v>0</v>
      </c>
      <c r="AI19" s="370"/>
    </row>
    <row r="20" spans="1:35" ht="38.25" x14ac:dyDescent="0.25">
      <c r="A20" s="535"/>
      <c r="B20" s="536"/>
      <c r="C20" s="536"/>
      <c r="D20" s="536"/>
      <c r="E20" s="536"/>
      <c r="F20" s="536"/>
      <c r="G20" s="536"/>
      <c r="H20" s="537"/>
      <c r="I20" s="14" t="s">
        <v>61</v>
      </c>
      <c r="J20" s="11">
        <f t="shared" si="8"/>
        <v>61570.18</v>
      </c>
      <c r="K20" s="11">
        <f t="shared" si="8"/>
        <v>28131.5</v>
      </c>
      <c r="L20" s="11">
        <f t="shared" si="8"/>
        <v>6435.9100000000008</v>
      </c>
      <c r="M20" s="11">
        <f t="shared" si="8"/>
        <v>17610.75</v>
      </c>
      <c r="N20" s="11"/>
      <c r="O20" s="11">
        <f t="shared" ref="O20:AH20" si="10">O25+O39+O76</f>
        <v>54141.17</v>
      </c>
      <c r="P20" s="11">
        <f t="shared" si="10"/>
        <v>8053.5499999999993</v>
      </c>
      <c r="Q20" s="11">
        <f t="shared" si="10"/>
        <v>141</v>
      </c>
      <c r="R20" s="11">
        <f t="shared" si="10"/>
        <v>60</v>
      </c>
      <c r="S20" s="11">
        <f t="shared" si="10"/>
        <v>60</v>
      </c>
      <c r="T20" s="11">
        <f t="shared" si="10"/>
        <v>81</v>
      </c>
      <c r="U20" s="11">
        <f t="shared" si="10"/>
        <v>81</v>
      </c>
      <c r="V20" s="11">
        <f t="shared" si="10"/>
        <v>0</v>
      </c>
      <c r="W20" s="11">
        <f t="shared" si="10"/>
        <v>0</v>
      </c>
      <c r="X20" s="11">
        <f t="shared" si="10"/>
        <v>0</v>
      </c>
      <c r="Y20" s="11">
        <f t="shared" si="10"/>
        <v>0</v>
      </c>
      <c r="Z20" s="11">
        <f t="shared" si="10"/>
        <v>0</v>
      </c>
      <c r="AA20" s="11">
        <f t="shared" si="10"/>
        <v>0</v>
      </c>
      <c r="AB20" s="11">
        <f t="shared" si="10"/>
        <v>0</v>
      </c>
      <c r="AC20" s="11">
        <f t="shared" si="10"/>
        <v>0</v>
      </c>
      <c r="AD20" s="323">
        <f t="shared" si="10"/>
        <v>7912.5499999999993</v>
      </c>
      <c r="AE20" s="323">
        <f>AE25+AE39+AE76</f>
        <v>7912.5499999999993</v>
      </c>
      <c r="AF20" s="13">
        <f t="shared" si="4"/>
        <v>98.25</v>
      </c>
      <c r="AG20" s="11">
        <f t="shared" si="10"/>
        <v>0</v>
      </c>
      <c r="AH20" s="11">
        <f t="shared" si="10"/>
        <v>0</v>
      </c>
      <c r="AI20" s="370"/>
    </row>
    <row r="21" spans="1:35" ht="25.5" x14ac:dyDescent="0.25">
      <c r="A21" s="535"/>
      <c r="B21" s="536"/>
      <c r="C21" s="536"/>
      <c r="D21" s="536"/>
      <c r="E21" s="536"/>
      <c r="F21" s="536"/>
      <c r="G21" s="536"/>
      <c r="H21" s="537"/>
      <c r="I21" s="14" t="s">
        <v>14</v>
      </c>
      <c r="J21" s="11">
        <f t="shared" si="8"/>
        <v>217529.99</v>
      </c>
      <c r="K21" s="11">
        <f t="shared" si="8"/>
        <v>89703.4</v>
      </c>
      <c r="L21" s="11">
        <f t="shared" si="8"/>
        <v>94644.06</v>
      </c>
      <c r="M21" s="11">
        <f t="shared" si="8"/>
        <v>0</v>
      </c>
      <c r="N21" s="11"/>
      <c r="O21" s="11">
        <f t="shared" ref="O21:AH21" si="11">O26+O40+O77</f>
        <v>217529.99</v>
      </c>
      <c r="P21" s="11">
        <f>P26+P40+P77</f>
        <v>111679.99</v>
      </c>
      <c r="Q21" s="11">
        <f t="shared" si="11"/>
        <v>0</v>
      </c>
      <c r="R21" s="11">
        <f t="shared" si="11"/>
        <v>0</v>
      </c>
      <c r="S21" s="11">
        <f t="shared" si="11"/>
        <v>0</v>
      </c>
      <c r="T21" s="11">
        <f t="shared" si="11"/>
        <v>0</v>
      </c>
      <c r="U21" s="11">
        <f t="shared" si="11"/>
        <v>0</v>
      </c>
      <c r="V21" s="11">
        <f t="shared" si="11"/>
        <v>0</v>
      </c>
      <c r="W21" s="11">
        <f t="shared" si="11"/>
        <v>0</v>
      </c>
      <c r="X21" s="11">
        <f t="shared" si="11"/>
        <v>111679.99</v>
      </c>
      <c r="Y21" s="11">
        <f t="shared" si="11"/>
        <v>0</v>
      </c>
      <c r="Z21" s="11">
        <f t="shared" si="11"/>
        <v>0</v>
      </c>
      <c r="AA21" s="11">
        <f t="shared" si="11"/>
        <v>0</v>
      </c>
      <c r="AB21" s="11">
        <f t="shared" si="11"/>
        <v>0</v>
      </c>
      <c r="AC21" s="11">
        <f t="shared" si="11"/>
        <v>0</v>
      </c>
      <c r="AD21" s="323">
        <f t="shared" si="11"/>
        <v>111679.99</v>
      </c>
      <c r="AE21" s="11">
        <f t="shared" si="11"/>
        <v>111679.99</v>
      </c>
      <c r="AF21" s="13">
        <f t="shared" si="4"/>
        <v>100</v>
      </c>
      <c r="AG21" s="11">
        <f t="shared" si="11"/>
        <v>0</v>
      </c>
      <c r="AH21" s="11">
        <f t="shared" si="11"/>
        <v>0</v>
      </c>
      <c r="AI21" s="370"/>
    </row>
    <row r="22" spans="1:35" ht="25.5" x14ac:dyDescent="0.25">
      <c r="A22" s="538"/>
      <c r="B22" s="539"/>
      <c r="C22" s="539"/>
      <c r="D22" s="539"/>
      <c r="E22" s="539"/>
      <c r="F22" s="539"/>
      <c r="G22" s="539"/>
      <c r="H22" s="540"/>
      <c r="I22" s="14" t="s">
        <v>13</v>
      </c>
      <c r="J22" s="55">
        <f t="shared" si="8"/>
        <v>806671.93</v>
      </c>
      <c r="K22" s="55">
        <f t="shared" si="8"/>
        <v>341810.14</v>
      </c>
      <c r="L22" s="55">
        <f t="shared" si="8"/>
        <v>341810.14</v>
      </c>
      <c r="M22" s="55">
        <f t="shared" si="8"/>
        <v>0</v>
      </c>
      <c r="N22" s="55"/>
      <c r="O22" s="55">
        <f t="shared" ref="O22:AH22" si="12">O27+O41+O78</f>
        <v>806671.93</v>
      </c>
      <c r="P22" s="55">
        <f>P27+P41+P78</f>
        <v>403335.96500000003</v>
      </c>
      <c r="Q22" s="55">
        <f t="shared" si="12"/>
        <v>0</v>
      </c>
      <c r="R22" s="55">
        <f t="shared" si="12"/>
        <v>0</v>
      </c>
      <c r="S22" s="55">
        <f t="shared" si="12"/>
        <v>0</v>
      </c>
      <c r="T22" s="55">
        <f t="shared" si="12"/>
        <v>0</v>
      </c>
      <c r="U22" s="55">
        <f t="shared" si="12"/>
        <v>0</v>
      </c>
      <c r="V22" s="55">
        <f t="shared" si="12"/>
        <v>0</v>
      </c>
      <c r="W22" s="55">
        <f t="shared" si="12"/>
        <v>0</v>
      </c>
      <c r="X22" s="55">
        <f t="shared" si="12"/>
        <v>403335.96500000003</v>
      </c>
      <c r="Y22" s="55">
        <f t="shared" si="12"/>
        <v>0</v>
      </c>
      <c r="Z22" s="55">
        <f t="shared" si="12"/>
        <v>0</v>
      </c>
      <c r="AA22" s="55">
        <f t="shared" si="12"/>
        <v>0</v>
      </c>
      <c r="AB22" s="55">
        <f t="shared" si="12"/>
        <v>0</v>
      </c>
      <c r="AC22" s="55">
        <f t="shared" si="12"/>
        <v>0</v>
      </c>
      <c r="AD22" s="357">
        <f t="shared" si="12"/>
        <v>403335.96500000003</v>
      </c>
      <c r="AE22" s="55">
        <f t="shared" si="12"/>
        <v>403335.96500000003</v>
      </c>
      <c r="AF22" s="13">
        <f t="shared" si="4"/>
        <v>100</v>
      </c>
      <c r="AG22" s="55">
        <f t="shared" si="12"/>
        <v>0</v>
      </c>
      <c r="AH22" s="55">
        <f t="shared" si="12"/>
        <v>0</v>
      </c>
      <c r="AI22" s="370"/>
    </row>
    <row r="23" spans="1:35" ht="64.5" customHeight="1" x14ac:dyDescent="0.25">
      <c r="A23" s="7" t="s">
        <v>72</v>
      </c>
      <c r="B23" s="444" t="s">
        <v>51</v>
      </c>
      <c r="C23" s="445"/>
      <c r="D23" s="445"/>
      <c r="E23" s="445"/>
      <c r="F23" s="446"/>
      <c r="G23" s="19"/>
      <c r="H23" s="19"/>
      <c r="I23" s="92"/>
      <c r="J23" s="109"/>
      <c r="K23" s="20"/>
      <c r="L23" s="20"/>
      <c r="M23" s="20"/>
      <c r="N23" s="18"/>
      <c r="O23" s="109"/>
      <c r="P23" s="109"/>
      <c r="Q23" s="110"/>
      <c r="R23" s="110"/>
      <c r="S23" s="110"/>
      <c r="T23" s="110"/>
      <c r="U23" s="110"/>
      <c r="V23" s="110"/>
      <c r="W23" s="110"/>
      <c r="X23" s="110"/>
      <c r="Y23" s="110"/>
      <c r="Z23" s="110"/>
      <c r="AA23" s="110"/>
      <c r="AB23" s="110"/>
      <c r="AC23" s="110"/>
      <c r="AD23" s="356"/>
      <c r="AE23" s="110"/>
      <c r="AF23" s="110"/>
      <c r="AG23" s="110"/>
      <c r="AH23" s="110"/>
      <c r="AI23" s="370"/>
    </row>
    <row r="24" spans="1:35" ht="51" x14ac:dyDescent="0.25">
      <c r="A24" s="433"/>
      <c r="B24" s="397"/>
      <c r="C24" s="398"/>
      <c r="D24" s="398"/>
      <c r="E24" s="398"/>
      <c r="F24" s="398"/>
      <c r="G24" s="398"/>
      <c r="H24" s="399"/>
      <c r="I24" s="14" t="s">
        <v>60</v>
      </c>
      <c r="J24" s="12">
        <f>J29</f>
        <v>171231.15</v>
      </c>
      <c r="K24" s="12">
        <f>K29</f>
        <v>84884.579999999958</v>
      </c>
      <c r="L24" s="12">
        <f>L29</f>
        <v>52338.419999999984</v>
      </c>
      <c r="M24" s="12">
        <f>M29+M100</f>
        <v>7888.14</v>
      </c>
      <c r="N24" s="12"/>
      <c r="O24" s="12">
        <f>O29</f>
        <v>170354.02</v>
      </c>
      <c r="P24" s="12">
        <f>P29</f>
        <v>61759.34</v>
      </c>
      <c r="Q24" s="12">
        <f t="shared" ref="Q24:AH24" si="13">Q29</f>
        <v>240.61499999999998</v>
      </c>
      <c r="R24" s="12">
        <f t="shared" si="13"/>
        <v>96.836999999999989</v>
      </c>
      <c r="S24" s="12">
        <f>S29</f>
        <v>96.836999999999989</v>
      </c>
      <c r="T24" s="12">
        <f t="shared" si="13"/>
        <v>143.77799999999999</v>
      </c>
      <c r="U24" s="12">
        <f t="shared" si="13"/>
        <v>143.77799999999999</v>
      </c>
      <c r="V24" s="12">
        <f t="shared" si="13"/>
        <v>0</v>
      </c>
      <c r="W24" s="12">
        <f t="shared" si="13"/>
        <v>0</v>
      </c>
      <c r="X24" s="12">
        <f t="shared" si="13"/>
        <v>61759.34</v>
      </c>
      <c r="Y24" s="12">
        <f t="shared" si="13"/>
        <v>0</v>
      </c>
      <c r="Z24" s="12">
        <f t="shared" si="13"/>
        <v>289.49799999999999</v>
      </c>
      <c r="AA24" s="12">
        <f t="shared" si="13"/>
        <v>192.65799999999999</v>
      </c>
      <c r="AB24" s="12">
        <f t="shared" si="13"/>
        <v>0</v>
      </c>
      <c r="AC24" s="12">
        <f t="shared" si="13"/>
        <v>0</v>
      </c>
      <c r="AD24" s="318">
        <f>AD29</f>
        <v>61518.724999999999</v>
      </c>
      <c r="AE24" s="12">
        <f>AE29</f>
        <v>61518.724999999999</v>
      </c>
      <c r="AF24" s="325">
        <f t="shared" si="4"/>
        <v>99.61</v>
      </c>
      <c r="AG24" s="12">
        <f t="shared" si="13"/>
        <v>0</v>
      </c>
      <c r="AH24" s="12">
        <f t="shared" si="13"/>
        <v>0</v>
      </c>
      <c r="AI24" s="370"/>
    </row>
    <row r="25" spans="1:35" ht="38.25" x14ac:dyDescent="0.25">
      <c r="A25" s="434"/>
      <c r="B25" s="400"/>
      <c r="C25" s="401"/>
      <c r="D25" s="401"/>
      <c r="E25" s="401"/>
      <c r="F25" s="401"/>
      <c r="G25" s="401"/>
      <c r="H25" s="402"/>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318">
        <v>0</v>
      </c>
      <c r="AE25" s="12">
        <v>0</v>
      </c>
      <c r="AF25" s="325">
        <v>0</v>
      </c>
      <c r="AG25" s="12">
        <v>0</v>
      </c>
      <c r="AH25" s="12">
        <v>0</v>
      </c>
      <c r="AI25" s="370"/>
    </row>
    <row r="26" spans="1:35" ht="25.5" x14ac:dyDescent="0.25">
      <c r="A26" s="434"/>
      <c r="B26" s="400"/>
      <c r="C26" s="401"/>
      <c r="D26" s="401"/>
      <c r="E26" s="401"/>
      <c r="F26" s="401"/>
      <c r="G26" s="401"/>
      <c r="H26" s="402"/>
      <c r="I26" s="14" t="s">
        <v>14</v>
      </c>
      <c r="J26" s="12">
        <f>J35</f>
        <v>0</v>
      </c>
      <c r="K26" s="12">
        <f t="shared" ref="K26:M27" si="14">K35</f>
        <v>0</v>
      </c>
      <c r="L26" s="12">
        <f t="shared" si="14"/>
        <v>0</v>
      </c>
      <c r="M26" s="12">
        <f t="shared" si="14"/>
        <v>0</v>
      </c>
      <c r="N26" s="12"/>
      <c r="O26" s="12">
        <f>O35</f>
        <v>0</v>
      </c>
      <c r="P26" s="12">
        <f>P35</f>
        <v>0</v>
      </c>
      <c r="Q26" s="12">
        <f t="shared" ref="Q26:AH26" si="15">Q35</f>
        <v>0</v>
      </c>
      <c r="R26" s="12">
        <f t="shared" si="15"/>
        <v>0</v>
      </c>
      <c r="S26" s="12">
        <f t="shared" si="15"/>
        <v>0</v>
      </c>
      <c r="T26" s="12">
        <f t="shared" si="15"/>
        <v>0</v>
      </c>
      <c r="U26" s="12">
        <f t="shared" si="15"/>
        <v>0</v>
      </c>
      <c r="V26" s="12">
        <f t="shared" si="15"/>
        <v>0</v>
      </c>
      <c r="W26" s="12">
        <f t="shared" si="15"/>
        <v>0</v>
      </c>
      <c r="X26" s="12">
        <f t="shared" si="15"/>
        <v>0</v>
      </c>
      <c r="Y26" s="12">
        <f t="shared" si="15"/>
        <v>0</v>
      </c>
      <c r="Z26" s="12">
        <f t="shared" si="15"/>
        <v>0</v>
      </c>
      <c r="AA26" s="12">
        <f t="shared" si="15"/>
        <v>0</v>
      </c>
      <c r="AB26" s="12">
        <f t="shared" si="15"/>
        <v>0</v>
      </c>
      <c r="AC26" s="12">
        <f t="shared" si="15"/>
        <v>0</v>
      </c>
      <c r="AD26" s="318">
        <f t="shared" si="15"/>
        <v>0</v>
      </c>
      <c r="AE26" s="12">
        <f>AE35</f>
        <v>0</v>
      </c>
      <c r="AF26" s="12">
        <f t="shared" si="15"/>
        <v>0</v>
      </c>
      <c r="AG26" s="12">
        <f t="shared" si="15"/>
        <v>0</v>
      </c>
      <c r="AH26" s="12">
        <f t="shared" si="15"/>
        <v>0</v>
      </c>
      <c r="AI26" s="370"/>
    </row>
    <row r="27" spans="1:35" ht="25.5" x14ac:dyDescent="0.25">
      <c r="A27" s="435"/>
      <c r="B27" s="403"/>
      <c r="C27" s="404"/>
      <c r="D27" s="404"/>
      <c r="E27" s="404"/>
      <c r="F27" s="404"/>
      <c r="G27" s="404"/>
      <c r="H27" s="405"/>
      <c r="I27" s="14" t="s">
        <v>13</v>
      </c>
      <c r="J27" s="12">
        <f>J36</f>
        <v>806671.93</v>
      </c>
      <c r="K27" s="12">
        <f t="shared" si="14"/>
        <v>341810.14</v>
      </c>
      <c r="L27" s="12">
        <f t="shared" si="14"/>
        <v>341810.14</v>
      </c>
      <c r="M27" s="12">
        <f t="shared" si="14"/>
        <v>0</v>
      </c>
      <c r="N27" s="12"/>
      <c r="O27" s="12">
        <f>O36</f>
        <v>806671.93</v>
      </c>
      <c r="P27" s="12">
        <f>P36</f>
        <v>403335.96500000003</v>
      </c>
      <c r="Q27" s="12">
        <f t="shared" ref="Q27:AH27" si="16">Q36</f>
        <v>0</v>
      </c>
      <c r="R27" s="12">
        <f t="shared" si="16"/>
        <v>0</v>
      </c>
      <c r="S27" s="12">
        <f t="shared" si="16"/>
        <v>0</v>
      </c>
      <c r="T27" s="12">
        <f t="shared" si="16"/>
        <v>0</v>
      </c>
      <c r="U27" s="12">
        <f t="shared" si="16"/>
        <v>0</v>
      </c>
      <c r="V27" s="12">
        <f t="shared" si="16"/>
        <v>0</v>
      </c>
      <c r="W27" s="12">
        <f t="shared" si="16"/>
        <v>0</v>
      </c>
      <c r="X27" s="12">
        <f t="shared" si="16"/>
        <v>403335.96500000003</v>
      </c>
      <c r="Y27" s="12">
        <f t="shared" si="16"/>
        <v>0</v>
      </c>
      <c r="Z27" s="12">
        <f t="shared" si="16"/>
        <v>0</v>
      </c>
      <c r="AA27" s="12">
        <f t="shared" si="16"/>
        <v>0</v>
      </c>
      <c r="AB27" s="12">
        <f t="shared" si="16"/>
        <v>0</v>
      </c>
      <c r="AC27" s="12">
        <f t="shared" si="16"/>
        <v>0</v>
      </c>
      <c r="AD27" s="318">
        <f t="shared" si="16"/>
        <v>403335.96500000003</v>
      </c>
      <c r="AE27" s="12">
        <f t="shared" si="16"/>
        <v>403335.96500000003</v>
      </c>
      <c r="AF27" s="325">
        <f t="shared" si="4"/>
        <v>100</v>
      </c>
      <c r="AG27" s="12">
        <f t="shared" si="16"/>
        <v>0</v>
      </c>
      <c r="AH27" s="12">
        <f t="shared" si="16"/>
        <v>0</v>
      </c>
      <c r="AI27" s="370"/>
    </row>
    <row r="28" spans="1:35" ht="25.5" x14ac:dyDescent="0.25">
      <c r="A28" s="415" t="s">
        <v>73</v>
      </c>
      <c r="B28" s="182" t="s">
        <v>52</v>
      </c>
      <c r="C28" s="376"/>
      <c r="D28" s="376"/>
      <c r="E28" s="376"/>
      <c r="F28" s="85" t="s">
        <v>21</v>
      </c>
      <c r="G28" s="376"/>
      <c r="H28" s="376"/>
      <c r="I28" s="10"/>
      <c r="J28" s="214">
        <f>J29+J34+J35+J36</f>
        <v>977903.08000000007</v>
      </c>
      <c r="K28" s="13">
        <f>K29+K34+K35+K36</f>
        <v>426694.72</v>
      </c>
      <c r="L28" s="13">
        <f>L29+L34+L35+L36</f>
        <v>394148.56</v>
      </c>
      <c r="M28" s="13">
        <f>M29+M34+M35+M36</f>
        <v>7888.14</v>
      </c>
      <c r="N28" s="13"/>
      <c r="O28" s="214">
        <f>O29+O34+O35+O36</f>
        <v>977025.95000000007</v>
      </c>
      <c r="P28" s="214">
        <f>P29+P34+P35+P36</f>
        <v>465095.30500000005</v>
      </c>
      <c r="Q28" s="214">
        <f>Q29+Q34+Q35+Q36</f>
        <v>240.61499999999998</v>
      </c>
      <c r="R28" s="214">
        <f t="shared" ref="R28:W28" si="17">R29+R34+R35+R36</f>
        <v>96.836999999999989</v>
      </c>
      <c r="S28" s="214">
        <f t="shared" si="17"/>
        <v>96.836999999999989</v>
      </c>
      <c r="T28" s="214">
        <f t="shared" si="17"/>
        <v>143.77799999999999</v>
      </c>
      <c r="U28" s="214">
        <f t="shared" si="17"/>
        <v>143.77799999999999</v>
      </c>
      <c r="V28" s="214">
        <f t="shared" si="17"/>
        <v>0</v>
      </c>
      <c r="W28" s="214">
        <f t="shared" si="17"/>
        <v>0</v>
      </c>
      <c r="X28" s="214">
        <f>P28</f>
        <v>465095.30500000005</v>
      </c>
      <c r="Y28" s="214">
        <f t="shared" ref="Y28:AE28" si="18">Y29+Y34+Y35+Y36</f>
        <v>0</v>
      </c>
      <c r="Z28" s="214">
        <f t="shared" si="18"/>
        <v>289.49799999999999</v>
      </c>
      <c r="AA28" s="214">
        <f t="shared" si="18"/>
        <v>192.65799999999999</v>
      </c>
      <c r="AB28" s="214">
        <f t="shared" si="18"/>
        <v>0</v>
      </c>
      <c r="AC28" s="214">
        <f t="shared" si="18"/>
        <v>0</v>
      </c>
      <c r="AD28" s="358">
        <f t="shared" si="18"/>
        <v>464854.69</v>
      </c>
      <c r="AE28" s="214">
        <f t="shared" si="18"/>
        <v>464854.69</v>
      </c>
      <c r="AF28" s="214">
        <f>ROUND((AE28*100/P28),2)</f>
        <v>99.95</v>
      </c>
      <c r="AG28" s="110"/>
      <c r="AH28" s="110"/>
      <c r="AI28" s="521" t="s">
        <v>239</v>
      </c>
    </row>
    <row r="29" spans="1:35" ht="51" x14ac:dyDescent="0.25">
      <c r="A29" s="416"/>
      <c r="B29" s="65" t="s">
        <v>41</v>
      </c>
      <c r="C29" s="377"/>
      <c r="D29" s="377"/>
      <c r="E29" s="377"/>
      <c r="F29" s="88"/>
      <c r="G29" s="377"/>
      <c r="H29" s="377"/>
      <c r="I29" s="14" t="s">
        <v>60</v>
      </c>
      <c r="J29" s="16">
        <v>171231.15</v>
      </c>
      <c r="K29" s="16">
        <f>426694.72-K36</f>
        <v>84884.579999999958</v>
      </c>
      <c r="L29" s="16">
        <f>394148.56-L36</f>
        <v>52338.419999999984</v>
      </c>
      <c r="M29" s="16">
        <v>7888.14</v>
      </c>
      <c r="N29" s="16"/>
      <c r="O29" s="16">
        <v>170354.02</v>
      </c>
      <c r="P29" s="16">
        <v>61759.34</v>
      </c>
      <c r="Q29" s="295">
        <f>SUM(Q30:Q33)</f>
        <v>240.61499999999998</v>
      </c>
      <c r="R29" s="295">
        <f>SUM(R30)</f>
        <v>96.836999999999989</v>
      </c>
      <c r="S29" s="295">
        <f>SUM(S30:S33)</f>
        <v>96.836999999999989</v>
      </c>
      <c r="T29" s="295">
        <f>SUM(T30:T33)</f>
        <v>143.77799999999999</v>
      </c>
      <c r="U29" s="295">
        <f>SUM(U30:U33)</f>
        <v>143.77799999999999</v>
      </c>
      <c r="V29" s="295">
        <f>SUM(V30)</f>
        <v>0</v>
      </c>
      <c r="W29" s="295">
        <f>SUM(W30)</f>
        <v>0</v>
      </c>
      <c r="X29" s="295">
        <f>P29</f>
        <v>61759.34</v>
      </c>
      <c r="Y29" s="295">
        <f>SUM(Y30:Y33)</f>
        <v>0</v>
      </c>
      <c r="Z29" s="295">
        <f>SUM(Z30:Z33)</f>
        <v>289.49799999999999</v>
      </c>
      <c r="AA29" s="295">
        <f>SUM(AA30:AA33)</f>
        <v>192.65799999999999</v>
      </c>
      <c r="AB29" s="295">
        <f>SUM(AB30)</f>
        <v>0</v>
      </c>
      <c r="AC29" s="295">
        <f>SUM(AC30)</f>
        <v>0</v>
      </c>
      <c r="AD29" s="318">
        <f>P29-Q29</f>
        <v>61518.724999999999</v>
      </c>
      <c r="AE29" s="318">
        <f>P29-Q29</f>
        <v>61518.724999999999</v>
      </c>
      <c r="AF29" s="321">
        <f>ROUND((AE29*100/P29),2)</f>
        <v>99.61</v>
      </c>
      <c r="AG29" s="295">
        <v>0</v>
      </c>
      <c r="AH29" s="295">
        <v>0</v>
      </c>
      <c r="AI29" s="525"/>
    </row>
    <row r="30" spans="1:35" s="200" customFormat="1" ht="15" hidden="1" customHeight="1" x14ac:dyDescent="0.25">
      <c r="A30" s="416"/>
      <c r="B30" s="294" t="s">
        <v>201</v>
      </c>
      <c r="C30" s="377"/>
      <c r="D30" s="377"/>
      <c r="E30" s="377"/>
      <c r="F30" s="217"/>
      <c r="G30" s="377"/>
      <c r="H30" s="377"/>
      <c r="I30" s="292"/>
      <c r="J30" s="197"/>
      <c r="K30" s="197"/>
      <c r="L30" s="197"/>
      <c r="M30" s="197"/>
      <c r="N30" s="197"/>
      <c r="O30" s="16"/>
      <c r="P30" s="198">
        <f>Q30</f>
        <v>240.61499999999998</v>
      </c>
      <c r="Q30" s="198">
        <f>S30+U30+W30+Y30</f>
        <v>240.61499999999998</v>
      </c>
      <c r="R30" s="199">
        <f>S30</f>
        <v>96.836999999999989</v>
      </c>
      <c r="S30" s="297">
        <f>45.099+28.096+23.642</f>
        <v>96.836999999999989</v>
      </c>
      <c r="T30" s="199">
        <f>U30</f>
        <v>143.77799999999999</v>
      </c>
      <c r="U30" s="199">
        <v>143.77799999999999</v>
      </c>
      <c r="V30" s="199">
        <v>0</v>
      </c>
      <c r="W30" s="199">
        <v>0</v>
      </c>
      <c r="X30" s="295"/>
      <c r="Y30" s="199">
        <v>0</v>
      </c>
      <c r="Z30" s="199">
        <f>96.84+AA30</f>
        <v>289.49799999999999</v>
      </c>
      <c r="AA30" s="297">
        <v>192.65799999999999</v>
      </c>
      <c r="AB30" s="199"/>
      <c r="AC30" s="199"/>
      <c r="AD30" s="359">
        <f>P30-Q30</f>
        <v>0</v>
      </c>
      <c r="AE30" s="199">
        <f>AD30</f>
        <v>0</v>
      </c>
      <c r="AF30" s="199">
        <v>0</v>
      </c>
      <c r="AG30" s="199"/>
      <c r="AH30" s="199"/>
      <c r="AI30" s="525"/>
    </row>
    <row r="31" spans="1:35" s="200" customFormat="1" ht="15" hidden="1" customHeight="1" x14ac:dyDescent="0.25">
      <c r="A31" s="416"/>
      <c r="B31" s="294" t="s">
        <v>222</v>
      </c>
      <c r="C31" s="377"/>
      <c r="D31" s="377"/>
      <c r="E31" s="377"/>
      <c r="F31" s="217"/>
      <c r="G31" s="377"/>
      <c r="H31" s="377"/>
      <c r="I31" s="292"/>
      <c r="J31" s="197"/>
      <c r="K31" s="197"/>
      <c r="L31" s="197"/>
      <c r="M31" s="197"/>
      <c r="N31" s="197"/>
      <c r="O31" s="16"/>
      <c r="P31" s="197">
        <v>0</v>
      </c>
      <c r="Q31" s="198">
        <f>S31+U31+W31+Y31</f>
        <v>0</v>
      </c>
      <c r="R31" s="199"/>
      <c r="S31" s="199">
        <v>0</v>
      </c>
      <c r="T31" s="199"/>
      <c r="U31" s="199">
        <v>0</v>
      </c>
      <c r="V31" s="199"/>
      <c r="W31" s="199"/>
      <c r="X31" s="295"/>
      <c r="Y31" s="199"/>
      <c r="Z31" s="199">
        <f>AA31</f>
        <v>0</v>
      </c>
      <c r="AA31" s="297"/>
      <c r="AB31" s="199"/>
      <c r="AC31" s="199"/>
      <c r="AD31" s="359"/>
      <c r="AE31" s="199"/>
      <c r="AF31" s="199"/>
      <c r="AG31" s="199"/>
      <c r="AH31" s="199"/>
      <c r="AI31" s="525"/>
    </row>
    <row r="32" spans="1:35" s="200" customFormat="1" ht="15" hidden="1" customHeight="1" x14ac:dyDescent="0.25">
      <c r="A32" s="416"/>
      <c r="B32" s="294" t="s">
        <v>217</v>
      </c>
      <c r="C32" s="377"/>
      <c r="D32" s="377"/>
      <c r="E32" s="377"/>
      <c r="F32" s="217"/>
      <c r="G32" s="377"/>
      <c r="H32" s="377"/>
      <c r="I32" s="292"/>
      <c r="J32" s="197"/>
      <c r="K32" s="197"/>
      <c r="L32" s="197"/>
      <c r="M32" s="197"/>
      <c r="N32" s="197"/>
      <c r="O32" s="16"/>
      <c r="P32" s="197">
        <v>0</v>
      </c>
      <c r="Q32" s="198">
        <f>S32+U32+W32+Y32</f>
        <v>0</v>
      </c>
      <c r="R32" s="199"/>
      <c r="S32" s="199"/>
      <c r="T32" s="199"/>
      <c r="U32" s="199"/>
      <c r="V32" s="199"/>
      <c r="W32" s="199"/>
      <c r="X32" s="295"/>
      <c r="Y32" s="199">
        <v>0</v>
      </c>
      <c r="Z32" s="199">
        <f>AA32</f>
        <v>0</v>
      </c>
      <c r="AA32" s="297">
        <f>Y32</f>
        <v>0</v>
      </c>
      <c r="AB32" s="199"/>
      <c r="AC32" s="199"/>
      <c r="AD32" s="359">
        <f>P32-Q32</f>
        <v>0</v>
      </c>
      <c r="AE32" s="199">
        <f t="shared" ref="AE32:AF36" si="19">AD32</f>
        <v>0</v>
      </c>
      <c r="AF32" s="199">
        <v>0</v>
      </c>
      <c r="AG32" s="199"/>
      <c r="AH32" s="199"/>
      <c r="AI32" s="525"/>
    </row>
    <row r="33" spans="1:35" s="200" customFormat="1" ht="15" hidden="1" customHeight="1" x14ac:dyDescent="0.25">
      <c r="A33" s="416"/>
      <c r="B33" s="294" t="s">
        <v>218</v>
      </c>
      <c r="C33" s="377"/>
      <c r="D33" s="377"/>
      <c r="E33" s="377"/>
      <c r="F33" s="217"/>
      <c r="G33" s="377"/>
      <c r="H33" s="377"/>
      <c r="I33" s="292"/>
      <c r="J33" s="197"/>
      <c r="K33" s="197"/>
      <c r="L33" s="197"/>
      <c r="M33" s="197"/>
      <c r="N33" s="197"/>
      <c r="O33" s="16"/>
      <c r="P33" s="197">
        <v>0</v>
      </c>
      <c r="Q33" s="198">
        <f>S33+U33+W33+Y33</f>
        <v>0</v>
      </c>
      <c r="R33" s="199"/>
      <c r="S33" s="199"/>
      <c r="T33" s="199"/>
      <c r="U33" s="199"/>
      <c r="V33" s="199"/>
      <c r="W33" s="199"/>
      <c r="X33" s="295"/>
      <c r="Y33" s="199">
        <v>0</v>
      </c>
      <c r="Z33" s="199">
        <f>AA33</f>
        <v>0</v>
      </c>
      <c r="AA33" s="297">
        <f>Y33</f>
        <v>0</v>
      </c>
      <c r="AB33" s="199"/>
      <c r="AC33" s="199"/>
      <c r="AD33" s="359">
        <f>P33-Q33</f>
        <v>0</v>
      </c>
      <c r="AE33" s="199">
        <f t="shared" si="19"/>
        <v>0</v>
      </c>
      <c r="AF33" s="199">
        <v>0</v>
      </c>
      <c r="AG33" s="199"/>
      <c r="AH33" s="199"/>
      <c r="AI33" s="525"/>
    </row>
    <row r="34" spans="1:35" ht="40.5" customHeight="1" x14ac:dyDescent="0.25">
      <c r="A34" s="416"/>
      <c r="B34" s="332"/>
      <c r="C34" s="378"/>
      <c r="D34" s="378"/>
      <c r="E34" s="378"/>
      <c r="F34" s="88"/>
      <c r="G34" s="377"/>
      <c r="H34" s="377"/>
      <c r="I34" s="14" t="s">
        <v>61</v>
      </c>
      <c r="J34" s="64">
        <v>0</v>
      </c>
      <c r="K34" s="16">
        <v>0</v>
      </c>
      <c r="L34" s="64">
        <v>0</v>
      </c>
      <c r="M34" s="64">
        <v>0</v>
      </c>
      <c r="N34" s="64"/>
      <c r="O34" s="16">
        <f>J34-Q34</f>
        <v>0</v>
      </c>
      <c r="P34" s="64">
        <v>0</v>
      </c>
      <c r="Q34" s="110"/>
      <c r="R34" s="110"/>
      <c r="S34" s="110"/>
      <c r="T34" s="110"/>
      <c r="U34" s="110"/>
      <c r="V34" s="110"/>
      <c r="W34" s="110"/>
      <c r="X34" s="295">
        <f>P34</f>
        <v>0</v>
      </c>
      <c r="Y34" s="319">
        <v>0</v>
      </c>
      <c r="Z34" s="319">
        <v>0</v>
      </c>
      <c r="AA34" s="319">
        <v>0</v>
      </c>
      <c r="AB34" s="110"/>
      <c r="AC34" s="110"/>
      <c r="AD34" s="360">
        <f>P34-Q34</f>
        <v>0</v>
      </c>
      <c r="AE34" s="295">
        <f t="shared" si="19"/>
        <v>0</v>
      </c>
      <c r="AF34" s="295">
        <f t="shared" si="19"/>
        <v>0</v>
      </c>
      <c r="AG34" s="110"/>
      <c r="AH34" s="110"/>
      <c r="AI34" s="525"/>
    </row>
    <row r="35" spans="1:35" ht="27.75" customHeight="1" x14ac:dyDescent="0.25">
      <c r="A35" s="416"/>
      <c r="B35" s="289"/>
      <c r="C35" s="378"/>
      <c r="D35" s="378"/>
      <c r="E35" s="378"/>
      <c r="F35" s="88"/>
      <c r="G35" s="377"/>
      <c r="H35" s="377"/>
      <c r="I35" s="14" t="s">
        <v>14</v>
      </c>
      <c r="J35" s="64">
        <v>0</v>
      </c>
      <c r="K35" s="16">
        <v>0</v>
      </c>
      <c r="L35" s="64">
        <v>0</v>
      </c>
      <c r="M35" s="64">
        <v>0</v>
      </c>
      <c r="N35" s="64"/>
      <c r="O35" s="16">
        <f>J35-Q35</f>
        <v>0</v>
      </c>
      <c r="P35" s="64">
        <v>0</v>
      </c>
      <c r="Q35" s="110"/>
      <c r="R35" s="110"/>
      <c r="S35" s="110"/>
      <c r="T35" s="110"/>
      <c r="U35" s="110"/>
      <c r="V35" s="110"/>
      <c r="W35" s="110"/>
      <c r="X35" s="295">
        <f>P35</f>
        <v>0</v>
      </c>
      <c r="Y35" s="319">
        <v>0</v>
      </c>
      <c r="Z35" s="319">
        <v>0</v>
      </c>
      <c r="AA35" s="319">
        <v>0</v>
      </c>
      <c r="AB35" s="110"/>
      <c r="AC35" s="110"/>
      <c r="AD35" s="360">
        <f>P35-Q35</f>
        <v>0</v>
      </c>
      <c r="AE35" s="295">
        <f t="shared" si="19"/>
        <v>0</v>
      </c>
      <c r="AF35" s="295">
        <f t="shared" si="19"/>
        <v>0</v>
      </c>
      <c r="AG35" s="110"/>
      <c r="AH35" s="110"/>
      <c r="AI35" s="525"/>
    </row>
    <row r="36" spans="1:35" ht="63" customHeight="1" x14ac:dyDescent="0.25">
      <c r="A36" s="417"/>
      <c r="B36" s="290"/>
      <c r="C36" s="379"/>
      <c r="D36" s="379"/>
      <c r="E36" s="379"/>
      <c r="F36" s="88"/>
      <c r="G36" s="414"/>
      <c r="H36" s="414"/>
      <c r="I36" s="14" t="s">
        <v>13</v>
      </c>
      <c r="J36" s="64">
        <v>806671.93</v>
      </c>
      <c r="K36" s="16">
        <v>341810.14</v>
      </c>
      <c r="L36" s="16">
        <v>341810.14</v>
      </c>
      <c r="M36" s="64">
        <v>0</v>
      </c>
      <c r="N36" s="64"/>
      <c r="O36" s="16">
        <f>J36</f>
        <v>806671.93</v>
      </c>
      <c r="P36" s="64">
        <v>403335.96500000003</v>
      </c>
      <c r="Q36" s="110"/>
      <c r="R36" s="110"/>
      <c r="S36" s="110"/>
      <c r="T36" s="110"/>
      <c r="U36" s="110"/>
      <c r="V36" s="110"/>
      <c r="W36" s="110"/>
      <c r="X36" s="295">
        <f>P36</f>
        <v>403335.96500000003</v>
      </c>
      <c r="Y36" s="319">
        <v>0</v>
      </c>
      <c r="Z36" s="319">
        <v>0</v>
      </c>
      <c r="AA36" s="319">
        <v>0</v>
      </c>
      <c r="AB36" s="110"/>
      <c r="AC36" s="110"/>
      <c r="AD36" s="360">
        <f>P36-Q36</f>
        <v>403335.96500000003</v>
      </c>
      <c r="AE36" s="295">
        <f t="shared" si="19"/>
        <v>403335.96500000003</v>
      </c>
      <c r="AF36" s="295">
        <v>100</v>
      </c>
      <c r="AG36" s="110"/>
      <c r="AH36" s="110"/>
      <c r="AI36" s="526"/>
    </row>
    <row r="37" spans="1:35" ht="35.25" customHeight="1" x14ac:dyDescent="0.25">
      <c r="A37" s="18"/>
      <c r="B37" s="423" t="s">
        <v>50</v>
      </c>
      <c r="C37" s="423"/>
      <c r="D37" s="423"/>
      <c r="E37" s="423"/>
      <c r="F37" s="423"/>
      <c r="G37" s="423"/>
      <c r="H37" s="423"/>
      <c r="I37" s="92"/>
      <c r="J37" s="109"/>
      <c r="K37" s="20"/>
      <c r="L37" s="20"/>
      <c r="M37" s="20"/>
      <c r="N37" s="92"/>
      <c r="O37" s="109"/>
      <c r="P37" s="109"/>
      <c r="Q37" s="110"/>
      <c r="R37" s="110"/>
      <c r="S37" s="110"/>
      <c r="T37" s="110"/>
      <c r="U37" s="110"/>
      <c r="V37" s="110"/>
      <c r="W37" s="110"/>
      <c r="X37" s="110"/>
      <c r="Y37" s="110"/>
      <c r="Z37" s="110"/>
      <c r="AA37" s="110"/>
      <c r="AB37" s="110"/>
      <c r="AC37" s="110"/>
      <c r="AD37" s="356"/>
      <c r="AE37" s="110"/>
      <c r="AF37" s="110"/>
      <c r="AG37" s="110"/>
      <c r="AH37" s="110"/>
      <c r="AI37" s="370"/>
    </row>
    <row r="38" spans="1:35" ht="52.5" customHeight="1" x14ac:dyDescent="0.25">
      <c r="A38" s="541"/>
      <c r="B38" s="542"/>
      <c r="C38" s="542"/>
      <c r="D38" s="542"/>
      <c r="E38" s="542"/>
      <c r="F38" s="542"/>
      <c r="G38" s="542"/>
      <c r="H38" s="543"/>
      <c r="I38" s="14" t="s">
        <v>60</v>
      </c>
      <c r="J38" s="32">
        <f t="shared" ref="J38:M41" si="20">J43+J68</f>
        <v>0</v>
      </c>
      <c r="K38" s="12">
        <f t="shared" si="20"/>
        <v>0</v>
      </c>
      <c r="L38" s="12">
        <f t="shared" si="20"/>
        <v>0</v>
      </c>
      <c r="M38" s="12">
        <f t="shared" si="20"/>
        <v>0</v>
      </c>
      <c r="N38" s="12"/>
      <c r="O38" s="32">
        <f t="shared" ref="O38:P41" si="21">O43+O68</f>
        <v>0</v>
      </c>
      <c r="P38" s="12">
        <f t="shared" si="21"/>
        <v>0</v>
      </c>
      <c r="Q38" s="12">
        <f t="shared" ref="Q38:AH38" si="22">Q43+Q68</f>
        <v>0</v>
      </c>
      <c r="R38" s="12">
        <f t="shared" si="22"/>
        <v>0</v>
      </c>
      <c r="S38" s="12">
        <f t="shared" si="22"/>
        <v>0</v>
      </c>
      <c r="T38" s="12">
        <f t="shared" si="22"/>
        <v>0</v>
      </c>
      <c r="U38" s="12">
        <f t="shared" si="22"/>
        <v>0</v>
      </c>
      <c r="V38" s="12">
        <f t="shared" si="22"/>
        <v>0</v>
      </c>
      <c r="W38" s="12">
        <f t="shared" si="22"/>
        <v>0</v>
      </c>
      <c r="X38" s="12">
        <f t="shared" si="22"/>
        <v>0</v>
      </c>
      <c r="Y38" s="12">
        <f t="shared" si="22"/>
        <v>0</v>
      </c>
      <c r="Z38" s="12">
        <f t="shared" si="22"/>
        <v>0</v>
      </c>
      <c r="AA38" s="12">
        <f t="shared" si="22"/>
        <v>0</v>
      </c>
      <c r="AB38" s="12">
        <f t="shared" si="22"/>
        <v>0</v>
      </c>
      <c r="AC38" s="12">
        <f t="shared" si="22"/>
        <v>0</v>
      </c>
      <c r="AD38" s="318">
        <v>0</v>
      </c>
      <c r="AE38" s="12">
        <f t="shared" si="22"/>
        <v>0</v>
      </c>
      <c r="AF38" s="12">
        <f t="shared" si="22"/>
        <v>0</v>
      </c>
      <c r="AG38" s="12">
        <f t="shared" si="22"/>
        <v>0</v>
      </c>
      <c r="AH38" s="12">
        <f t="shared" si="22"/>
        <v>0</v>
      </c>
      <c r="AI38" s="370"/>
    </row>
    <row r="39" spans="1:35" ht="39.75" customHeight="1" x14ac:dyDescent="0.25">
      <c r="A39" s="544"/>
      <c r="B39" s="545"/>
      <c r="C39" s="545"/>
      <c r="D39" s="545"/>
      <c r="E39" s="545"/>
      <c r="F39" s="545"/>
      <c r="G39" s="545"/>
      <c r="H39" s="546"/>
      <c r="I39" s="14" t="s">
        <v>61</v>
      </c>
      <c r="J39" s="12">
        <f t="shared" si="20"/>
        <v>9309.7099999999991</v>
      </c>
      <c r="K39" s="12">
        <f t="shared" si="20"/>
        <v>548.5</v>
      </c>
      <c r="L39" s="12">
        <f t="shared" si="20"/>
        <v>6008.8600000000006</v>
      </c>
      <c r="M39" s="12">
        <f t="shared" si="20"/>
        <v>1332.27</v>
      </c>
      <c r="N39" s="12"/>
      <c r="O39" s="12">
        <f t="shared" si="21"/>
        <v>9121.7099999999991</v>
      </c>
      <c r="P39" s="12">
        <f t="shared" si="21"/>
        <v>7549.6299999999992</v>
      </c>
      <c r="Q39" s="12">
        <f t="shared" ref="Q39:AH39" si="23">Q44+Q69</f>
        <v>141</v>
      </c>
      <c r="R39" s="12">
        <f t="shared" si="23"/>
        <v>60</v>
      </c>
      <c r="S39" s="12">
        <f t="shared" si="23"/>
        <v>60</v>
      </c>
      <c r="T39" s="12">
        <f t="shared" si="23"/>
        <v>81</v>
      </c>
      <c r="U39" s="12">
        <f t="shared" si="23"/>
        <v>81</v>
      </c>
      <c r="V39" s="12">
        <f t="shared" si="23"/>
        <v>0</v>
      </c>
      <c r="W39" s="12">
        <f t="shared" si="23"/>
        <v>0</v>
      </c>
      <c r="X39" s="12">
        <f t="shared" si="23"/>
        <v>0</v>
      </c>
      <c r="Y39" s="12">
        <f t="shared" si="23"/>
        <v>0</v>
      </c>
      <c r="Z39" s="12">
        <f t="shared" si="23"/>
        <v>0</v>
      </c>
      <c r="AA39" s="12">
        <f t="shared" si="23"/>
        <v>0</v>
      </c>
      <c r="AB39" s="12">
        <f t="shared" si="23"/>
        <v>0</v>
      </c>
      <c r="AC39" s="12">
        <f t="shared" si="23"/>
        <v>0</v>
      </c>
      <c r="AD39" s="318">
        <f t="shared" si="23"/>
        <v>7408.6299999999992</v>
      </c>
      <c r="AE39" s="318">
        <f>AE44+AE69</f>
        <v>7408.6299999999992</v>
      </c>
      <c r="AF39" s="321">
        <f>ROUND((AE39*100/P39),2)</f>
        <v>98.13</v>
      </c>
      <c r="AG39" s="12">
        <f t="shared" si="23"/>
        <v>0</v>
      </c>
      <c r="AH39" s="12">
        <f t="shared" si="23"/>
        <v>0</v>
      </c>
      <c r="AI39" s="370"/>
    </row>
    <row r="40" spans="1:35" ht="25.5" customHeight="1" x14ac:dyDescent="0.25">
      <c r="A40" s="544"/>
      <c r="B40" s="545"/>
      <c r="C40" s="545"/>
      <c r="D40" s="545"/>
      <c r="E40" s="545"/>
      <c r="F40" s="545"/>
      <c r="G40" s="545"/>
      <c r="H40" s="546"/>
      <c r="I40" s="14" t="s">
        <v>14</v>
      </c>
      <c r="J40" s="12">
        <f t="shared" si="20"/>
        <v>217529.99</v>
      </c>
      <c r="K40" s="12">
        <f t="shared" si="20"/>
        <v>89703.4</v>
      </c>
      <c r="L40" s="12">
        <f t="shared" si="20"/>
        <v>94644.06</v>
      </c>
      <c r="M40" s="12">
        <f t="shared" si="20"/>
        <v>0</v>
      </c>
      <c r="N40" s="12"/>
      <c r="O40" s="12">
        <f t="shared" si="21"/>
        <v>217529.99</v>
      </c>
      <c r="P40" s="12">
        <f t="shared" si="21"/>
        <v>111679.99</v>
      </c>
      <c r="Q40" s="12">
        <f t="shared" ref="Q40:AH40" si="24">Q45+Q70</f>
        <v>0</v>
      </c>
      <c r="R40" s="12">
        <f t="shared" si="24"/>
        <v>0</v>
      </c>
      <c r="S40" s="12">
        <f t="shared" si="24"/>
        <v>0</v>
      </c>
      <c r="T40" s="12">
        <f t="shared" si="24"/>
        <v>0</v>
      </c>
      <c r="U40" s="12">
        <f t="shared" si="24"/>
        <v>0</v>
      </c>
      <c r="V40" s="12">
        <f t="shared" si="24"/>
        <v>0</v>
      </c>
      <c r="W40" s="12">
        <f t="shared" si="24"/>
        <v>0</v>
      </c>
      <c r="X40" s="12">
        <f t="shared" si="24"/>
        <v>111679.99</v>
      </c>
      <c r="Y40" s="12">
        <f t="shared" si="24"/>
        <v>0</v>
      </c>
      <c r="Z40" s="12">
        <f t="shared" si="24"/>
        <v>0</v>
      </c>
      <c r="AA40" s="12">
        <f t="shared" si="24"/>
        <v>0</v>
      </c>
      <c r="AB40" s="12">
        <f t="shared" si="24"/>
        <v>0</v>
      </c>
      <c r="AC40" s="12">
        <f t="shared" si="24"/>
        <v>0</v>
      </c>
      <c r="AD40" s="318">
        <f t="shared" si="24"/>
        <v>111679.99</v>
      </c>
      <c r="AE40" s="12">
        <f t="shared" si="24"/>
        <v>111679.99</v>
      </c>
      <c r="AF40" s="321">
        <f>ROUND((AE40*100/P40),2)</f>
        <v>100</v>
      </c>
      <c r="AG40" s="12">
        <f t="shared" si="24"/>
        <v>0</v>
      </c>
      <c r="AH40" s="12">
        <f t="shared" si="24"/>
        <v>0</v>
      </c>
      <c r="AI40" s="370"/>
    </row>
    <row r="41" spans="1:35" ht="25.5" x14ac:dyDescent="0.25">
      <c r="A41" s="547"/>
      <c r="B41" s="548"/>
      <c r="C41" s="548"/>
      <c r="D41" s="548"/>
      <c r="E41" s="548"/>
      <c r="F41" s="548"/>
      <c r="G41" s="548"/>
      <c r="H41" s="549"/>
      <c r="I41" s="14" t="s">
        <v>13</v>
      </c>
      <c r="J41" s="12">
        <f t="shared" si="20"/>
        <v>0</v>
      </c>
      <c r="K41" s="12">
        <f t="shared" si="20"/>
        <v>0</v>
      </c>
      <c r="L41" s="12">
        <f t="shared" si="20"/>
        <v>0</v>
      </c>
      <c r="M41" s="12">
        <f t="shared" si="20"/>
        <v>0</v>
      </c>
      <c r="N41" s="12"/>
      <c r="O41" s="12">
        <f t="shared" si="21"/>
        <v>0</v>
      </c>
      <c r="P41" s="12">
        <f t="shared" si="21"/>
        <v>0</v>
      </c>
      <c r="Q41" s="12">
        <f t="shared" ref="Q41:AH41" si="25">Q46+Q71</f>
        <v>0</v>
      </c>
      <c r="R41" s="12">
        <f t="shared" si="25"/>
        <v>0</v>
      </c>
      <c r="S41" s="12">
        <f t="shared" si="25"/>
        <v>0</v>
      </c>
      <c r="T41" s="12">
        <f t="shared" si="25"/>
        <v>0</v>
      </c>
      <c r="U41" s="12">
        <f t="shared" si="25"/>
        <v>0</v>
      </c>
      <c r="V41" s="12">
        <f t="shared" si="25"/>
        <v>0</v>
      </c>
      <c r="W41" s="12">
        <f t="shared" si="25"/>
        <v>0</v>
      </c>
      <c r="X41" s="12">
        <f t="shared" si="25"/>
        <v>0</v>
      </c>
      <c r="Y41" s="12">
        <f t="shared" si="25"/>
        <v>0</v>
      </c>
      <c r="Z41" s="12">
        <f t="shared" si="25"/>
        <v>0</v>
      </c>
      <c r="AA41" s="12">
        <f t="shared" si="25"/>
        <v>0</v>
      </c>
      <c r="AB41" s="12">
        <f t="shared" si="25"/>
        <v>0</v>
      </c>
      <c r="AC41" s="12">
        <f t="shared" si="25"/>
        <v>0</v>
      </c>
      <c r="AD41" s="318">
        <f t="shared" si="25"/>
        <v>0</v>
      </c>
      <c r="AE41" s="12">
        <f t="shared" si="25"/>
        <v>0</v>
      </c>
      <c r="AF41" s="12">
        <f t="shared" si="25"/>
        <v>0</v>
      </c>
      <c r="AG41" s="12">
        <f t="shared" si="25"/>
        <v>0</v>
      </c>
      <c r="AH41" s="12">
        <f t="shared" si="25"/>
        <v>0</v>
      </c>
      <c r="AI41" s="370"/>
    </row>
    <row r="42" spans="1:35" ht="33" customHeight="1" x14ac:dyDescent="0.25">
      <c r="A42" s="44"/>
      <c r="B42" s="418" t="s">
        <v>45</v>
      </c>
      <c r="C42" s="419"/>
      <c r="D42" s="419"/>
      <c r="E42" s="419"/>
      <c r="F42" s="419"/>
      <c r="G42" s="419"/>
      <c r="H42" s="420"/>
      <c r="I42" s="92"/>
      <c r="J42" s="109"/>
      <c r="K42" s="20"/>
      <c r="L42" s="20"/>
      <c r="M42" s="20"/>
      <c r="N42" s="92"/>
      <c r="O42" s="109"/>
      <c r="P42" s="109"/>
      <c r="Q42" s="110"/>
      <c r="R42" s="110"/>
      <c r="S42" s="110"/>
      <c r="T42" s="110"/>
      <c r="U42" s="110"/>
      <c r="V42" s="110"/>
      <c r="W42" s="110"/>
      <c r="X42" s="110"/>
      <c r="Y42" s="110"/>
      <c r="Z42" s="110"/>
      <c r="AA42" s="110"/>
      <c r="AB42" s="110"/>
      <c r="AC42" s="110"/>
      <c r="AD42" s="356"/>
      <c r="AE42" s="110"/>
      <c r="AF42" s="110"/>
      <c r="AG42" s="110"/>
      <c r="AH42" s="110"/>
      <c r="AI42" s="370"/>
    </row>
    <row r="43" spans="1:35" ht="51" x14ac:dyDescent="0.25">
      <c r="A43" s="494"/>
      <c r="B43" s="550"/>
      <c r="C43" s="551"/>
      <c r="D43" s="551"/>
      <c r="E43" s="551"/>
      <c r="F43" s="551"/>
      <c r="G43" s="551"/>
      <c r="H43" s="552"/>
      <c r="I43" s="14" t="s">
        <v>60</v>
      </c>
      <c r="J43" s="32"/>
      <c r="K43" s="12">
        <f>K47+K49</f>
        <v>0</v>
      </c>
      <c r="L43" s="12">
        <v>0</v>
      </c>
      <c r="M43" s="12">
        <f>M47+M49</f>
        <v>0</v>
      </c>
      <c r="N43" s="12"/>
      <c r="O43" s="32"/>
      <c r="P43" s="12">
        <v>0</v>
      </c>
      <c r="Q43" s="12">
        <f t="shared" ref="Q43:AH43" si="26">Q47+Q49</f>
        <v>0</v>
      </c>
      <c r="R43" s="12">
        <f t="shared" si="26"/>
        <v>0</v>
      </c>
      <c r="S43" s="12">
        <f t="shared" si="26"/>
        <v>0</v>
      </c>
      <c r="T43" s="12">
        <f t="shared" si="26"/>
        <v>0</v>
      </c>
      <c r="U43" s="12">
        <f t="shared" si="26"/>
        <v>0</v>
      </c>
      <c r="V43" s="12">
        <f t="shared" si="26"/>
        <v>0</v>
      </c>
      <c r="W43" s="12">
        <f t="shared" si="26"/>
        <v>0</v>
      </c>
      <c r="X43" s="12">
        <f t="shared" si="26"/>
        <v>0</v>
      </c>
      <c r="Y43" s="12">
        <f t="shared" si="26"/>
        <v>0</v>
      </c>
      <c r="Z43" s="12">
        <f t="shared" si="26"/>
        <v>0</v>
      </c>
      <c r="AA43" s="12">
        <f t="shared" si="26"/>
        <v>0</v>
      </c>
      <c r="AB43" s="12">
        <f t="shared" si="26"/>
        <v>0</v>
      </c>
      <c r="AC43" s="12">
        <f t="shared" si="26"/>
        <v>0</v>
      </c>
      <c r="AD43" s="318">
        <v>0</v>
      </c>
      <c r="AE43" s="12">
        <v>0</v>
      </c>
      <c r="AF43" s="12">
        <f t="shared" si="26"/>
        <v>0</v>
      </c>
      <c r="AG43" s="12">
        <f t="shared" si="26"/>
        <v>0</v>
      </c>
      <c r="AH43" s="12">
        <f t="shared" si="26"/>
        <v>0</v>
      </c>
      <c r="AI43" s="370"/>
    </row>
    <row r="44" spans="1:35" ht="38.25" x14ac:dyDescent="0.25">
      <c r="A44" s="494"/>
      <c r="B44" s="553"/>
      <c r="C44" s="554"/>
      <c r="D44" s="554"/>
      <c r="E44" s="554"/>
      <c r="F44" s="554"/>
      <c r="G44" s="554"/>
      <c r="H44" s="555"/>
      <c r="I44" s="14" t="s">
        <v>61</v>
      </c>
      <c r="J44" s="12">
        <f>J55+J62+J64+J47+J49</f>
        <v>9145.73</v>
      </c>
      <c r="K44" s="12">
        <f>K55+K62+K64+K47+K49</f>
        <v>409.5</v>
      </c>
      <c r="L44" s="12">
        <f>L55+L62+L64+L47+L49</f>
        <v>6008.8600000000006</v>
      </c>
      <c r="M44" s="12">
        <f>M55+M62+M64+M47+M49</f>
        <v>1332.27</v>
      </c>
      <c r="N44" s="12"/>
      <c r="O44" s="12">
        <f>O55+O62+O64+O47+O49</f>
        <v>8957.73</v>
      </c>
      <c r="P44" s="12">
        <f>P55+P62+P64+P47+P49</f>
        <v>7385.65</v>
      </c>
      <c r="Q44" s="12">
        <f t="shared" ref="Q44:AH44" si="27">Q55+Q62+Q64+Q47+Q49</f>
        <v>141</v>
      </c>
      <c r="R44" s="12">
        <f t="shared" si="27"/>
        <v>60</v>
      </c>
      <c r="S44" s="12">
        <f t="shared" si="27"/>
        <v>60</v>
      </c>
      <c r="T44" s="12">
        <f t="shared" si="27"/>
        <v>81</v>
      </c>
      <c r="U44" s="12">
        <f t="shared" si="27"/>
        <v>81</v>
      </c>
      <c r="V44" s="12">
        <f t="shared" si="27"/>
        <v>0</v>
      </c>
      <c r="W44" s="12">
        <f t="shared" si="27"/>
        <v>0</v>
      </c>
      <c r="X44" s="12">
        <f t="shared" si="27"/>
        <v>0</v>
      </c>
      <c r="Y44" s="12">
        <f t="shared" si="27"/>
        <v>0</v>
      </c>
      <c r="Z44" s="12">
        <f t="shared" si="27"/>
        <v>0</v>
      </c>
      <c r="AA44" s="12">
        <f t="shared" si="27"/>
        <v>0</v>
      </c>
      <c r="AB44" s="12">
        <f t="shared" si="27"/>
        <v>0</v>
      </c>
      <c r="AC44" s="12">
        <f t="shared" si="27"/>
        <v>0</v>
      </c>
      <c r="AD44" s="318">
        <f>AD55+AD62+AD64+AD47+AD49</f>
        <v>7244.65</v>
      </c>
      <c r="AE44" s="318">
        <f>AE55+AE62+AE64+AE47+AE49</f>
        <v>7244.65</v>
      </c>
      <c r="AF44" s="321">
        <f>ROUND((AE44*100/P44),2)</f>
        <v>98.09</v>
      </c>
      <c r="AG44" s="12">
        <f t="shared" si="27"/>
        <v>0</v>
      </c>
      <c r="AH44" s="12">
        <f t="shared" si="27"/>
        <v>0</v>
      </c>
      <c r="AI44" s="370"/>
    </row>
    <row r="45" spans="1:35" ht="25.5" x14ac:dyDescent="0.25">
      <c r="A45" s="494"/>
      <c r="B45" s="553"/>
      <c r="C45" s="554"/>
      <c r="D45" s="554"/>
      <c r="E45" s="554"/>
      <c r="F45" s="554"/>
      <c r="G45" s="554"/>
      <c r="H45" s="555"/>
      <c r="I45" s="14" t="s">
        <v>14</v>
      </c>
      <c r="J45" s="12">
        <f>J51</f>
        <v>217529.99</v>
      </c>
      <c r="K45" s="12">
        <f>K51</f>
        <v>89703.4</v>
      </c>
      <c r="L45" s="12">
        <f>L51</f>
        <v>94644.06</v>
      </c>
      <c r="M45" s="12">
        <f>M51</f>
        <v>0</v>
      </c>
      <c r="N45" s="12"/>
      <c r="O45" s="12">
        <f>O51</f>
        <v>217529.99</v>
      </c>
      <c r="P45" s="12">
        <f>P51</f>
        <v>111679.99</v>
      </c>
      <c r="Q45" s="12">
        <f t="shared" ref="Q45:AH45" si="28">Q51</f>
        <v>0</v>
      </c>
      <c r="R45" s="12">
        <f t="shared" si="28"/>
        <v>0</v>
      </c>
      <c r="S45" s="12">
        <f t="shared" si="28"/>
        <v>0</v>
      </c>
      <c r="T45" s="12">
        <f t="shared" si="28"/>
        <v>0</v>
      </c>
      <c r="U45" s="12">
        <f t="shared" si="28"/>
        <v>0</v>
      </c>
      <c r="V45" s="12">
        <f t="shared" si="28"/>
        <v>0</v>
      </c>
      <c r="W45" s="12">
        <f t="shared" si="28"/>
        <v>0</v>
      </c>
      <c r="X45" s="12">
        <f t="shared" si="28"/>
        <v>111679.99</v>
      </c>
      <c r="Y45" s="12">
        <f t="shared" si="28"/>
        <v>0</v>
      </c>
      <c r="Z45" s="12">
        <f t="shared" si="28"/>
        <v>0</v>
      </c>
      <c r="AA45" s="12">
        <f t="shared" si="28"/>
        <v>0</v>
      </c>
      <c r="AB45" s="12">
        <f t="shared" si="28"/>
        <v>0</v>
      </c>
      <c r="AC45" s="12">
        <f t="shared" si="28"/>
        <v>0</v>
      </c>
      <c r="AD45" s="318">
        <f>AD51</f>
        <v>111679.99</v>
      </c>
      <c r="AE45" s="12">
        <f t="shared" si="28"/>
        <v>111679.99</v>
      </c>
      <c r="AF45" s="321">
        <f>ROUND((AE45*100/P45),2)</f>
        <v>100</v>
      </c>
      <c r="AG45" s="12">
        <f t="shared" si="28"/>
        <v>0</v>
      </c>
      <c r="AH45" s="12">
        <f t="shared" si="28"/>
        <v>0</v>
      </c>
      <c r="AI45" s="370"/>
    </row>
    <row r="46" spans="1:35" ht="25.5" x14ac:dyDescent="0.25">
      <c r="A46" s="494"/>
      <c r="B46" s="556"/>
      <c r="C46" s="557"/>
      <c r="D46" s="557"/>
      <c r="E46" s="557"/>
      <c r="F46" s="557"/>
      <c r="G46" s="557"/>
      <c r="H46" s="558"/>
      <c r="I46" s="14" t="s">
        <v>13</v>
      </c>
      <c r="J46" s="12">
        <v>0</v>
      </c>
      <c r="K46" s="12">
        <v>0</v>
      </c>
      <c r="L46" s="12">
        <v>0</v>
      </c>
      <c r="M46" s="12">
        <v>0</v>
      </c>
      <c r="N46" s="12"/>
      <c r="O46" s="12">
        <v>0</v>
      </c>
      <c r="P46" s="12"/>
      <c r="Q46" s="12"/>
      <c r="R46" s="12"/>
      <c r="S46" s="12"/>
      <c r="T46" s="12"/>
      <c r="U46" s="12"/>
      <c r="V46" s="12"/>
      <c r="W46" s="12"/>
      <c r="X46" s="12"/>
      <c r="Y46" s="12"/>
      <c r="Z46" s="12"/>
      <c r="AA46" s="12"/>
      <c r="AB46" s="12"/>
      <c r="AC46" s="12"/>
      <c r="AD46" s="318"/>
      <c r="AE46" s="12"/>
      <c r="AF46" s="12"/>
      <c r="AG46" s="12"/>
      <c r="AH46" s="12"/>
      <c r="AI46" s="370"/>
    </row>
    <row r="47" spans="1:35" s="351" customFormat="1" ht="25.5" customHeight="1" x14ac:dyDescent="0.25">
      <c r="A47" s="466" t="s">
        <v>65</v>
      </c>
      <c r="B47" s="182" t="s">
        <v>53</v>
      </c>
      <c r="C47" s="376">
        <v>600</v>
      </c>
      <c r="D47" s="376">
        <v>1100</v>
      </c>
      <c r="E47" s="376"/>
      <c r="F47" s="376"/>
      <c r="G47" s="348"/>
      <c r="H47" s="348"/>
      <c r="I47" s="374" t="s">
        <v>61</v>
      </c>
      <c r="J47" s="213">
        <f>J48</f>
        <v>3372.84</v>
      </c>
      <c r="K47" s="213">
        <f>K48</f>
        <v>0</v>
      </c>
      <c r="L47" s="213">
        <f>L48</f>
        <v>2858.34</v>
      </c>
      <c r="M47" s="213">
        <f>M48</f>
        <v>0</v>
      </c>
      <c r="N47" s="213"/>
      <c r="O47" s="213">
        <f>O48</f>
        <v>3372.84</v>
      </c>
      <c r="P47" s="213">
        <f>P48</f>
        <v>3372.84</v>
      </c>
      <c r="Q47" s="350">
        <v>0</v>
      </c>
      <c r="R47" s="350">
        <v>0</v>
      </c>
      <c r="S47" s="350">
        <v>0</v>
      </c>
      <c r="T47" s="350">
        <v>0</v>
      </c>
      <c r="U47" s="350">
        <v>0</v>
      </c>
      <c r="V47" s="350">
        <v>0</v>
      </c>
      <c r="W47" s="350">
        <v>0</v>
      </c>
      <c r="X47" s="350">
        <v>0</v>
      </c>
      <c r="Y47" s="350">
        <v>0</v>
      </c>
      <c r="Z47" s="350">
        <v>0</v>
      </c>
      <c r="AA47" s="350">
        <v>0</v>
      </c>
      <c r="AB47" s="350">
        <v>0</v>
      </c>
      <c r="AC47" s="350">
        <v>0</v>
      </c>
      <c r="AD47" s="323">
        <f>P47-Q47</f>
        <v>3372.84</v>
      </c>
      <c r="AE47" s="350">
        <f>AD47</f>
        <v>3372.84</v>
      </c>
      <c r="AF47" s="350"/>
      <c r="AG47" s="350"/>
      <c r="AH47" s="350"/>
      <c r="AI47" s="517" t="s">
        <v>240</v>
      </c>
    </row>
    <row r="48" spans="1:35" x14ac:dyDescent="0.25">
      <c r="A48" s="467"/>
      <c r="B48" s="8" t="s">
        <v>39</v>
      </c>
      <c r="C48" s="377"/>
      <c r="D48" s="377"/>
      <c r="E48" s="377"/>
      <c r="F48" s="377"/>
      <c r="G48" s="23">
        <v>2017</v>
      </c>
      <c r="H48" s="23">
        <v>2017</v>
      </c>
      <c r="I48" s="375"/>
      <c r="J48" s="32">
        <v>3372.84</v>
      </c>
      <c r="K48" s="12">
        <v>0</v>
      </c>
      <c r="L48" s="60">
        <v>2858.34</v>
      </c>
      <c r="M48" s="60">
        <v>0</v>
      </c>
      <c r="N48" s="60"/>
      <c r="O48" s="16">
        <f>J48</f>
        <v>3372.84</v>
      </c>
      <c r="P48" s="60">
        <f>O48</f>
        <v>3372.84</v>
      </c>
      <c r="Q48" s="110">
        <v>0</v>
      </c>
      <c r="R48" s="110">
        <v>0</v>
      </c>
      <c r="S48" s="110">
        <v>0</v>
      </c>
      <c r="T48" s="110">
        <v>0</v>
      </c>
      <c r="U48" s="110">
        <v>0</v>
      </c>
      <c r="V48" s="110">
        <v>0</v>
      </c>
      <c r="W48" s="110">
        <v>0</v>
      </c>
      <c r="X48" s="110">
        <v>0</v>
      </c>
      <c r="Y48" s="110">
        <v>0</v>
      </c>
      <c r="Z48" s="110">
        <v>0</v>
      </c>
      <c r="AA48" s="110">
        <v>0</v>
      </c>
      <c r="AB48" s="110">
        <v>0</v>
      </c>
      <c r="AC48" s="110">
        <v>0</v>
      </c>
      <c r="AD48" s="318">
        <f>P48-Q48</f>
        <v>3372.84</v>
      </c>
      <c r="AE48" s="295">
        <f>AD48</f>
        <v>3372.84</v>
      </c>
      <c r="AF48" s="110"/>
      <c r="AG48" s="110"/>
      <c r="AH48" s="110"/>
      <c r="AI48" s="518"/>
    </row>
    <row r="49" spans="1:35" ht="25.5" customHeight="1" x14ac:dyDescent="0.25">
      <c r="A49" s="409" t="s">
        <v>74</v>
      </c>
      <c r="B49" s="183" t="s">
        <v>54</v>
      </c>
      <c r="C49" s="411">
        <v>400</v>
      </c>
      <c r="D49" s="421">
        <v>720</v>
      </c>
      <c r="E49" s="376"/>
      <c r="F49" s="376"/>
      <c r="G49" s="82"/>
      <c r="H49" s="82"/>
      <c r="I49" s="374" t="s">
        <v>61</v>
      </c>
      <c r="J49" s="213">
        <f>J50</f>
        <v>2408.73</v>
      </c>
      <c r="K49" s="213">
        <f>K50</f>
        <v>0</v>
      </c>
      <c r="L49" s="213">
        <f>L50</f>
        <v>2041.3</v>
      </c>
      <c r="M49" s="213">
        <f>M50</f>
        <v>0</v>
      </c>
      <c r="N49" s="213"/>
      <c r="O49" s="213">
        <f>O50</f>
        <v>2408.73</v>
      </c>
      <c r="P49" s="213">
        <f>P50</f>
        <v>2408.73</v>
      </c>
      <c r="Q49" s="350">
        <v>0</v>
      </c>
      <c r="R49" s="350">
        <v>0</v>
      </c>
      <c r="S49" s="350">
        <v>0</v>
      </c>
      <c r="T49" s="350">
        <v>0</v>
      </c>
      <c r="U49" s="350">
        <v>0</v>
      </c>
      <c r="V49" s="350">
        <v>0</v>
      </c>
      <c r="W49" s="350">
        <v>0</v>
      </c>
      <c r="X49" s="350">
        <v>0</v>
      </c>
      <c r="Y49" s="350">
        <v>0</v>
      </c>
      <c r="Z49" s="350">
        <v>0</v>
      </c>
      <c r="AA49" s="350">
        <v>0</v>
      </c>
      <c r="AB49" s="350">
        <v>0</v>
      </c>
      <c r="AC49" s="350">
        <v>0</v>
      </c>
      <c r="AD49" s="323">
        <f>P49-Q49</f>
        <v>2408.73</v>
      </c>
      <c r="AE49" s="295">
        <f>AD49</f>
        <v>2408.73</v>
      </c>
      <c r="AF49" s="110"/>
      <c r="AG49" s="110"/>
      <c r="AH49" s="110"/>
      <c r="AI49" s="517" t="s">
        <v>240</v>
      </c>
    </row>
    <row r="50" spans="1:35" x14ac:dyDescent="0.25">
      <c r="A50" s="410"/>
      <c r="B50" s="4" t="s">
        <v>39</v>
      </c>
      <c r="C50" s="412"/>
      <c r="D50" s="422"/>
      <c r="E50" s="377"/>
      <c r="F50" s="452"/>
      <c r="G50" s="23">
        <v>2017</v>
      </c>
      <c r="H50" s="23">
        <v>2017</v>
      </c>
      <c r="I50" s="375"/>
      <c r="J50" s="12">
        <v>2408.73</v>
      </c>
      <c r="K50" s="12">
        <v>0</v>
      </c>
      <c r="L50" s="12">
        <v>2041.3</v>
      </c>
      <c r="M50" s="12">
        <v>0</v>
      </c>
      <c r="N50" s="12"/>
      <c r="O50" s="16">
        <f>J50</f>
        <v>2408.73</v>
      </c>
      <c r="P50" s="12">
        <f>O50</f>
        <v>2408.73</v>
      </c>
      <c r="Q50" s="110">
        <v>0</v>
      </c>
      <c r="R50" s="110">
        <v>0</v>
      </c>
      <c r="S50" s="110">
        <v>0</v>
      </c>
      <c r="T50" s="110">
        <v>0</v>
      </c>
      <c r="U50" s="110">
        <v>0</v>
      </c>
      <c r="V50" s="110">
        <v>0</v>
      </c>
      <c r="W50" s="110">
        <v>0</v>
      </c>
      <c r="X50" s="110">
        <v>0</v>
      </c>
      <c r="Y50" s="110">
        <v>0</v>
      </c>
      <c r="Z50" s="110">
        <v>0</v>
      </c>
      <c r="AA50" s="110">
        <v>0</v>
      </c>
      <c r="AB50" s="110">
        <v>0</v>
      </c>
      <c r="AC50" s="110">
        <v>0</v>
      </c>
      <c r="AD50" s="318">
        <f>P50-Q50</f>
        <v>2408.73</v>
      </c>
      <c r="AE50" s="110">
        <f>AD50</f>
        <v>2408.73</v>
      </c>
      <c r="AF50" s="110"/>
      <c r="AG50" s="110"/>
      <c r="AH50" s="110"/>
      <c r="AI50" s="518"/>
    </row>
    <row r="51" spans="1:35" ht="25.5" x14ac:dyDescent="0.25">
      <c r="A51" s="392" t="s">
        <v>75</v>
      </c>
      <c r="B51" s="184" t="s">
        <v>37</v>
      </c>
      <c r="C51" s="411" t="s">
        <v>18</v>
      </c>
      <c r="D51" s="411">
        <v>12000</v>
      </c>
      <c r="E51" s="376"/>
      <c r="F51" s="376"/>
      <c r="G51" s="380">
        <v>2016</v>
      </c>
      <c r="H51" s="380">
        <v>2017</v>
      </c>
      <c r="I51" s="50" t="s">
        <v>14</v>
      </c>
      <c r="J51" s="54">
        <f>SUM(J52:J54)</f>
        <v>217529.99</v>
      </c>
      <c r="K51" s="54">
        <f>K52+K53+K54</f>
        <v>89703.4</v>
      </c>
      <c r="L51" s="54">
        <f>L52+L53+L54</f>
        <v>94644.06</v>
      </c>
      <c r="M51" s="54">
        <v>0</v>
      </c>
      <c r="N51" s="54"/>
      <c r="O51" s="54">
        <f>SUM(O52:O54)</f>
        <v>217529.99</v>
      </c>
      <c r="P51" s="54">
        <f>SUM(P52:P54)</f>
        <v>111679.99</v>
      </c>
      <c r="Q51" s="110"/>
      <c r="R51" s="110"/>
      <c r="S51" s="110"/>
      <c r="T51" s="110"/>
      <c r="U51" s="110"/>
      <c r="V51" s="110"/>
      <c r="W51" s="110"/>
      <c r="X51" s="326">
        <f>P51</f>
        <v>111679.99</v>
      </c>
      <c r="Y51" s="110"/>
      <c r="Z51" s="110"/>
      <c r="AA51" s="110"/>
      <c r="AB51" s="110"/>
      <c r="AC51" s="110"/>
      <c r="AD51" s="361">
        <f>SUM(AD52:AD54)</f>
        <v>111679.99</v>
      </c>
      <c r="AE51" s="54">
        <f>SUM(AE52:AE54)</f>
        <v>111679.99</v>
      </c>
      <c r="AF51" s="110"/>
      <c r="AG51" s="110"/>
      <c r="AH51" s="110"/>
      <c r="AI51" s="517" t="s">
        <v>241</v>
      </c>
    </row>
    <row r="52" spans="1:35" x14ac:dyDescent="0.25">
      <c r="A52" s="393"/>
      <c r="B52" s="472" t="s">
        <v>159</v>
      </c>
      <c r="C52" s="412"/>
      <c r="D52" s="412"/>
      <c r="E52" s="377"/>
      <c r="F52" s="377"/>
      <c r="G52" s="381"/>
      <c r="H52" s="381"/>
      <c r="I52" s="1" t="s">
        <v>43</v>
      </c>
      <c r="J52" s="51">
        <v>206660</v>
      </c>
      <c r="K52" s="51">
        <v>85220.34</v>
      </c>
      <c r="L52" s="51">
        <v>89915.25</v>
      </c>
      <c r="M52" s="51">
        <v>0</v>
      </c>
      <c r="N52" s="51"/>
      <c r="O52" s="51">
        <v>206660</v>
      </c>
      <c r="P52" s="51">
        <v>106100</v>
      </c>
      <c r="Q52" s="110"/>
      <c r="R52" s="110"/>
      <c r="S52" s="110"/>
      <c r="T52" s="110"/>
      <c r="U52" s="110"/>
      <c r="V52" s="110"/>
      <c r="W52" s="110"/>
      <c r="X52" s="110">
        <f>P52</f>
        <v>106100</v>
      </c>
      <c r="Y52" s="110"/>
      <c r="Z52" s="110"/>
      <c r="AA52" s="110"/>
      <c r="AB52" s="110"/>
      <c r="AC52" s="110"/>
      <c r="AD52" s="318">
        <f>P52-Q52</f>
        <v>106100</v>
      </c>
      <c r="AE52" s="110">
        <f>AD52</f>
        <v>106100</v>
      </c>
      <c r="AF52" s="110"/>
      <c r="AG52" s="110"/>
      <c r="AH52" s="110"/>
      <c r="AI52" s="519"/>
    </row>
    <row r="53" spans="1:35" x14ac:dyDescent="0.25">
      <c r="A53" s="84"/>
      <c r="B53" s="473"/>
      <c r="C53" s="412"/>
      <c r="D53" s="412"/>
      <c r="E53" s="377"/>
      <c r="F53" s="377"/>
      <c r="G53" s="381"/>
      <c r="H53" s="381"/>
      <c r="I53" s="1" t="s">
        <v>42</v>
      </c>
      <c r="J53" s="51">
        <v>10329.99</v>
      </c>
      <c r="K53" s="51">
        <v>4262.72</v>
      </c>
      <c r="L53" s="51">
        <v>4491.5200000000004</v>
      </c>
      <c r="M53" s="51">
        <v>0</v>
      </c>
      <c r="N53" s="51"/>
      <c r="O53" s="51">
        <v>10329.99</v>
      </c>
      <c r="P53" s="51">
        <v>5299.99</v>
      </c>
      <c r="Q53" s="110"/>
      <c r="R53" s="110"/>
      <c r="S53" s="110"/>
      <c r="T53" s="110"/>
      <c r="U53" s="110"/>
      <c r="V53" s="110"/>
      <c r="W53" s="110"/>
      <c r="X53" s="110">
        <f>P53</f>
        <v>5299.99</v>
      </c>
      <c r="Y53" s="110"/>
      <c r="Z53" s="110"/>
      <c r="AA53" s="110"/>
      <c r="AB53" s="110"/>
      <c r="AC53" s="110"/>
      <c r="AD53" s="318">
        <f t="shared" ref="AD53:AD54" si="29">P53-Q53</f>
        <v>5299.99</v>
      </c>
      <c r="AE53" s="110">
        <f>AD53</f>
        <v>5299.99</v>
      </c>
      <c r="AF53" s="110"/>
      <c r="AG53" s="110"/>
      <c r="AH53" s="110"/>
      <c r="AI53" s="515"/>
    </row>
    <row r="54" spans="1:35" x14ac:dyDescent="0.25">
      <c r="A54" s="84"/>
      <c r="B54" s="474"/>
      <c r="C54" s="413"/>
      <c r="D54" s="413"/>
      <c r="E54" s="414"/>
      <c r="F54" s="414"/>
      <c r="G54" s="382"/>
      <c r="H54" s="382"/>
      <c r="I54" s="1" t="s">
        <v>44</v>
      </c>
      <c r="J54" s="51">
        <v>540</v>
      </c>
      <c r="K54" s="51">
        <v>220.34</v>
      </c>
      <c r="L54" s="51">
        <v>237.29</v>
      </c>
      <c r="M54" s="51">
        <v>0</v>
      </c>
      <c r="N54" s="51"/>
      <c r="O54" s="51">
        <v>540</v>
      </c>
      <c r="P54" s="51">
        <v>280</v>
      </c>
      <c r="Q54" s="110"/>
      <c r="R54" s="110"/>
      <c r="S54" s="110"/>
      <c r="T54" s="110"/>
      <c r="U54" s="110"/>
      <c r="V54" s="110"/>
      <c r="W54" s="110"/>
      <c r="X54" s="110">
        <f>P54</f>
        <v>280</v>
      </c>
      <c r="Y54" s="110"/>
      <c r="Z54" s="110"/>
      <c r="AA54" s="110"/>
      <c r="AB54" s="110"/>
      <c r="AC54" s="110"/>
      <c r="AD54" s="318">
        <f t="shared" si="29"/>
        <v>280</v>
      </c>
      <c r="AE54" s="110">
        <f>AD54</f>
        <v>280</v>
      </c>
      <c r="AF54" s="110"/>
      <c r="AG54" s="110"/>
      <c r="AH54" s="110"/>
      <c r="AI54" s="516"/>
    </row>
    <row r="55" spans="1:35" s="320" customFormat="1" ht="45.75" customHeight="1" x14ac:dyDescent="0.25">
      <c r="A55" s="392" t="s">
        <v>76</v>
      </c>
      <c r="B55" s="184" t="s">
        <v>55</v>
      </c>
      <c r="C55" s="411">
        <v>110</v>
      </c>
      <c r="D55" s="436">
        <v>285</v>
      </c>
      <c r="E55" s="376"/>
      <c r="F55" s="376"/>
      <c r="G55" s="317">
        <v>2016</v>
      </c>
      <c r="H55" s="317">
        <v>2017</v>
      </c>
      <c r="I55" s="477" t="s">
        <v>61</v>
      </c>
      <c r="J55" s="213">
        <f>J56+J61</f>
        <v>1602.0900000000001</v>
      </c>
      <c r="K55" s="213">
        <f>K56+K61</f>
        <v>409.5</v>
      </c>
      <c r="L55" s="213">
        <f>L56+L61</f>
        <v>0</v>
      </c>
      <c r="M55" s="213">
        <f>M56+M61</f>
        <v>948.21</v>
      </c>
      <c r="N55" s="213"/>
      <c r="O55" s="213">
        <f>O56+O61</f>
        <v>1414.0900000000001</v>
      </c>
      <c r="P55" s="213">
        <f>P56+P61</f>
        <v>295.2</v>
      </c>
      <c r="Q55" s="53">
        <f>Q56</f>
        <v>141</v>
      </c>
      <c r="R55" s="53">
        <f t="shared" ref="R55:AC56" si="30">R56</f>
        <v>60</v>
      </c>
      <c r="S55" s="53">
        <f t="shared" si="30"/>
        <v>60</v>
      </c>
      <c r="T55" s="53">
        <f t="shared" si="30"/>
        <v>81</v>
      </c>
      <c r="U55" s="53">
        <f t="shared" si="30"/>
        <v>81</v>
      </c>
      <c r="V55" s="53">
        <f t="shared" si="30"/>
        <v>0</v>
      </c>
      <c r="W55" s="53">
        <f t="shared" si="30"/>
        <v>0</v>
      </c>
      <c r="X55" s="53">
        <f t="shared" si="30"/>
        <v>0</v>
      </c>
      <c r="Y55" s="53">
        <f t="shared" si="30"/>
        <v>0</v>
      </c>
      <c r="Z55" s="53">
        <f t="shared" si="30"/>
        <v>0</v>
      </c>
      <c r="AA55" s="53">
        <f t="shared" si="30"/>
        <v>0</v>
      </c>
      <c r="AB55" s="53">
        <f t="shared" si="30"/>
        <v>0</v>
      </c>
      <c r="AC55" s="53">
        <f t="shared" si="30"/>
        <v>0</v>
      </c>
      <c r="AD55" s="362">
        <f>AD56</f>
        <v>154.19999999999999</v>
      </c>
      <c r="AE55" s="53">
        <f>AE56</f>
        <v>154.19999999999999</v>
      </c>
      <c r="AF55" s="343">
        <f>ROUND((AE55*100/P55),2)</f>
        <v>52.24</v>
      </c>
      <c r="AG55" s="11">
        <f>AG56</f>
        <v>0</v>
      </c>
      <c r="AH55" s="11">
        <f>AH56</f>
        <v>0</v>
      </c>
      <c r="AI55" s="521" t="s">
        <v>243</v>
      </c>
    </row>
    <row r="56" spans="1:35" s="275" customFormat="1" ht="21" customHeight="1" x14ac:dyDescent="0.2">
      <c r="A56" s="393"/>
      <c r="B56" s="8" t="s">
        <v>39</v>
      </c>
      <c r="C56" s="412"/>
      <c r="D56" s="437"/>
      <c r="E56" s="377"/>
      <c r="F56" s="377"/>
      <c r="G56" s="265">
        <v>2016</v>
      </c>
      <c r="H56" s="265">
        <v>2016</v>
      </c>
      <c r="I56" s="478"/>
      <c r="J56" s="12">
        <v>483.2</v>
      </c>
      <c r="K56" s="12">
        <v>409.5</v>
      </c>
      <c r="L56" s="12">
        <v>0</v>
      </c>
      <c r="M56" s="12">
        <v>0</v>
      </c>
      <c r="N56" s="12"/>
      <c r="O56" s="16">
        <v>295.2</v>
      </c>
      <c r="P56" s="12">
        <f>O56</f>
        <v>295.2</v>
      </c>
      <c r="Q56" s="12">
        <f>SUM(Q57:Q60)</f>
        <v>141</v>
      </c>
      <c r="R56" s="12">
        <f>SUM(R57:R60)</f>
        <v>60</v>
      </c>
      <c r="S56" s="12">
        <f t="shared" ref="S56:Y56" si="31">SUM(S57:S60)</f>
        <v>60</v>
      </c>
      <c r="T56" s="12">
        <f t="shared" si="31"/>
        <v>81</v>
      </c>
      <c r="U56" s="12">
        <f t="shared" si="31"/>
        <v>81</v>
      </c>
      <c r="V56" s="12">
        <f t="shared" si="31"/>
        <v>0</v>
      </c>
      <c r="W56" s="12">
        <f t="shared" si="31"/>
        <v>0</v>
      </c>
      <c r="X56" s="12">
        <f t="shared" si="31"/>
        <v>0</v>
      </c>
      <c r="Y56" s="12">
        <f t="shared" si="31"/>
        <v>0</v>
      </c>
      <c r="Z56" s="12">
        <f>Z57+Z60</f>
        <v>0</v>
      </c>
      <c r="AA56" s="12">
        <f>AA57+AA60</f>
        <v>0</v>
      </c>
      <c r="AB56" s="12">
        <f t="shared" si="30"/>
        <v>0</v>
      </c>
      <c r="AC56" s="12">
        <f t="shared" si="30"/>
        <v>0</v>
      </c>
      <c r="AD56" s="318">
        <f>P56-Q56</f>
        <v>154.19999999999999</v>
      </c>
      <c r="AE56" s="12">
        <f>AD56</f>
        <v>154.19999999999999</v>
      </c>
      <c r="AF56" s="321">
        <f>ROUND((AE56*100/P56),2)</f>
        <v>52.24</v>
      </c>
      <c r="AG56" s="274">
        <f>AG57</f>
        <v>0</v>
      </c>
      <c r="AH56" s="274">
        <f>AH57</f>
        <v>0</v>
      </c>
      <c r="AI56" s="527"/>
    </row>
    <row r="57" spans="1:35" s="277" customFormat="1" ht="12.75" hidden="1" x14ac:dyDescent="0.2">
      <c r="A57" s="393"/>
      <c r="B57" s="272" t="s">
        <v>174</v>
      </c>
      <c r="C57" s="412"/>
      <c r="D57" s="437"/>
      <c r="E57" s="377"/>
      <c r="F57" s="377"/>
      <c r="G57" s="273"/>
      <c r="H57" s="273"/>
      <c r="I57" s="478"/>
      <c r="J57" s="198"/>
      <c r="K57" s="198"/>
      <c r="L57" s="198"/>
      <c r="M57" s="198"/>
      <c r="N57" s="198"/>
      <c r="O57" s="16">
        <f>J57-Q57</f>
        <v>0</v>
      </c>
      <c r="P57" s="198">
        <f t="shared" ref="P57:Q59" si="32">R57+T57+V57+X57</f>
        <v>0</v>
      </c>
      <c r="Q57" s="198">
        <f t="shared" si="32"/>
        <v>0</v>
      </c>
      <c r="R57" s="276">
        <v>0</v>
      </c>
      <c r="S57" s="276">
        <v>0</v>
      </c>
      <c r="T57" s="276">
        <v>0</v>
      </c>
      <c r="U57" s="276"/>
      <c r="V57" s="276">
        <v>0</v>
      </c>
      <c r="W57" s="276"/>
      <c r="X57" s="276"/>
      <c r="Y57" s="276"/>
      <c r="Z57" s="276">
        <f>AA57</f>
        <v>0</v>
      </c>
      <c r="AA57" s="276">
        <v>0</v>
      </c>
      <c r="AB57" s="276">
        <v>0</v>
      </c>
      <c r="AC57" s="276">
        <v>0</v>
      </c>
      <c r="AD57" s="359">
        <f>P57-Q57</f>
        <v>0</v>
      </c>
      <c r="AE57" s="276">
        <f>AD57</f>
        <v>0</v>
      </c>
      <c r="AF57" s="276"/>
      <c r="AG57" s="276"/>
      <c r="AH57" s="276"/>
      <c r="AI57" s="527"/>
    </row>
    <row r="58" spans="1:35" s="277" customFormat="1" ht="12.75" hidden="1" x14ac:dyDescent="0.2">
      <c r="A58" s="393"/>
      <c r="B58" s="272" t="s">
        <v>238</v>
      </c>
      <c r="C58" s="412"/>
      <c r="D58" s="437"/>
      <c r="E58" s="377"/>
      <c r="F58" s="377"/>
      <c r="G58" s="273"/>
      <c r="H58" s="273"/>
      <c r="I58" s="478"/>
      <c r="J58" s="198"/>
      <c r="K58" s="198"/>
      <c r="L58" s="198"/>
      <c r="M58" s="198"/>
      <c r="N58" s="198"/>
      <c r="O58" s="16"/>
      <c r="P58" s="198">
        <f t="shared" si="32"/>
        <v>81</v>
      </c>
      <c r="Q58" s="198">
        <f t="shared" si="32"/>
        <v>81</v>
      </c>
      <c r="R58" s="276"/>
      <c r="S58" s="276"/>
      <c r="T58" s="276">
        <f>U58</f>
        <v>81</v>
      </c>
      <c r="U58" s="276">
        <v>81</v>
      </c>
      <c r="V58" s="276"/>
      <c r="W58" s="276"/>
      <c r="X58" s="276"/>
      <c r="Y58" s="276"/>
      <c r="Z58" s="276"/>
      <c r="AA58" s="276"/>
      <c r="AB58" s="276"/>
      <c r="AC58" s="276"/>
      <c r="AD58" s="359">
        <f>P58-Q58</f>
        <v>0</v>
      </c>
      <c r="AE58" s="276"/>
      <c r="AF58" s="276"/>
      <c r="AG58" s="276"/>
      <c r="AH58" s="276"/>
      <c r="AI58" s="527"/>
    </row>
    <row r="59" spans="1:35" s="277" customFormat="1" ht="12.75" hidden="1" x14ac:dyDescent="0.2">
      <c r="A59" s="393"/>
      <c r="B59" s="272" t="s">
        <v>204</v>
      </c>
      <c r="C59" s="412"/>
      <c r="D59" s="437"/>
      <c r="E59" s="377"/>
      <c r="F59" s="377"/>
      <c r="G59" s="273"/>
      <c r="H59" s="273"/>
      <c r="I59" s="478"/>
      <c r="J59" s="198"/>
      <c r="K59" s="198"/>
      <c r="L59" s="198"/>
      <c r="M59" s="198"/>
      <c r="N59" s="198"/>
      <c r="O59" s="16"/>
      <c r="P59" s="198">
        <f t="shared" si="32"/>
        <v>60</v>
      </c>
      <c r="Q59" s="198">
        <f t="shared" si="32"/>
        <v>60</v>
      </c>
      <c r="R59" s="276">
        <f>S59</f>
        <v>60</v>
      </c>
      <c r="S59" s="276">
        <v>60</v>
      </c>
      <c r="T59" s="276"/>
      <c r="U59" s="276"/>
      <c r="V59" s="276"/>
      <c r="W59" s="276"/>
      <c r="X59" s="276"/>
      <c r="Y59" s="276"/>
      <c r="Z59" s="276"/>
      <c r="AA59" s="276"/>
      <c r="AB59" s="276"/>
      <c r="AC59" s="276"/>
      <c r="AD59" s="359">
        <f>P59-Q59</f>
        <v>0</v>
      </c>
      <c r="AE59" s="276"/>
      <c r="AF59" s="276"/>
      <c r="AG59" s="276"/>
      <c r="AH59" s="276"/>
      <c r="AI59" s="527"/>
    </row>
    <row r="60" spans="1:35" s="277" customFormat="1" ht="12.75" hidden="1" x14ac:dyDescent="0.2">
      <c r="A60" s="393"/>
      <c r="B60" s="272" t="s">
        <v>209</v>
      </c>
      <c r="C60" s="412"/>
      <c r="D60" s="437"/>
      <c r="E60" s="377"/>
      <c r="F60" s="377"/>
      <c r="G60" s="273"/>
      <c r="H60" s="273"/>
      <c r="I60" s="478"/>
      <c r="J60" s="198"/>
      <c r="K60" s="198"/>
      <c r="L60" s="198"/>
      <c r="M60" s="198"/>
      <c r="N60" s="198"/>
      <c r="O60" s="16">
        <f>J60-Q60</f>
        <v>0</v>
      </c>
      <c r="P60" s="198">
        <v>0</v>
      </c>
      <c r="Q60" s="198">
        <f>S60+U60+W60+Y60</f>
        <v>0</v>
      </c>
      <c r="R60" s="276"/>
      <c r="S60" s="276"/>
      <c r="T60" s="276"/>
      <c r="U60" s="276"/>
      <c r="V60" s="276">
        <v>0</v>
      </c>
      <c r="W60" s="276"/>
      <c r="X60" s="276"/>
      <c r="Y60" s="276">
        <v>0</v>
      </c>
      <c r="Z60" s="276">
        <f>AA60</f>
        <v>0</v>
      </c>
      <c r="AA60" s="276"/>
      <c r="AB60" s="276"/>
      <c r="AC60" s="276"/>
      <c r="AD60" s="359">
        <f>P60-Q60</f>
        <v>0</v>
      </c>
      <c r="AE60" s="276">
        <f>AD60</f>
        <v>0</v>
      </c>
      <c r="AF60" s="276"/>
      <c r="AG60" s="276"/>
      <c r="AH60" s="276"/>
      <c r="AI60" s="527"/>
    </row>
    <row r="61" spans="1:35" s="275" customFormat="1" ht="24.75" customHeight="1" x14ac:dyDescent="0.2">
      <c r="A61" s="468"/>
      <c r="B61" s="8" t="s">
        <v>41</v>
      </c>
      <c r="C61" s="413"/>
      <c r="D61" s="438"/>
      <c r="E61" s="414"/>
      <c r="F61" s="414"/>
      <c r="G61" s="265">
        <v>2018</v>
      </c>
      <c r="H61" s="265">
        <v>2018</v>
      </c>
      <c r="I61" s="501"/>
      <c r="J61" s="32">
        <v>1118.8900000000001</v>
      </c>
      <c r="K61" s="32">
        <v>0</v>
      </c>
      <c r="L61" s="32">
        <v>0</v>
      </c>
      <c r="M61" s="32">
        <v>948.21</v>
      </c>
      <c r="N61" s="32"/>
      <c r="O61" s="16">
        <f>J61-Q61</f>
        <v>1118.8900000000001</v>
      </c>
      <c r="P61" s="32">
        <v>0</v>
      </c>
      <c r="Q61" s="274"/>
      <c r="R61" s="274"/>
      <c r="S61" s="274"/>
      <c r="T61" s="274"/>
      <c r="U61" s="274"/>
      <c r="V61" s="274"/>
      <c r="W61" s="274"/>
      <c r="X61" s="274">
        <f>P61</f>
        <v>0</v>
      </c>
      <c r="Y61" s="274"/>
      <c r="Z61" s="274"/>
      <c r="AA61" s="274"/>
      <c r="AB61" s="274"/>
      <c r="AC61" s="274"/>
      <c r="AD61" s="359"/>
      <c r="AE61" s="274"/>
      <c r="AF61" s="274"/>
      <c r="AG61" s="274"/>
      <c r="AH61" s="274"/>
      <c r="AI61" s="528"/>
    </row>
    <row r="62" spans="1:35" s="275" customFormat="1" ht="25.5" customHeight="1" x14ac:dyDescent="0.2">
      <c r="A62" s="392" t="s">
        <v>77</v>
      </c>
      <c r="B62" s="185" t="s">
        <v>56</v>
      </c>
      <c r="C62" s="411">
        <v>110</v>
      </c>
      <c r="D62" s="411">
        <v>670</v>
      </c>
      <c r="E62" s="376"/>
      <c r="F62" s="376"/>
      <c r="G62" s="264"/>
      <c r="H62" s="264"/>
      <c r="I62" s="477" t="s">
        <v>61</v>
      </c>
      <c r="J62" s="213">
        <f t="shared" ref="J62:P62" si="33">J63</f>
        <v>1037.5899999999999</v>
      </c>
      <c r="K62" s="213">
        <f t="shared" si="33"/>
        <v>0</v>
      </c>
      <c r="L62" s="213">
        <f t="shared" si="33"/>
        <v>879.31</v>
      </c>
      <c r="M62" s="213">
        <f t="shared" si="33"/>
        <v>0</v>
      </c>
      <c r="N62" s="213"/>
      <c r="O62" s="213">
        <f t="shared" si="33"/>
        <v>1037.5899999999999</v>
      </c>
      <c r="P62" s="213">
        <f t="shared" si="33"/>
        <v>1037.5899999999999</v>
      </c>
      <c r="Q62" s="53">
        <f>Q63</f>
        <v>0</v>
      </c>
      <c r="R62" s="53">
        <f t="shared" ref="R62:AC65" si="34">R63</f>
        <v>0</v>
      </c>
      <c r="S62" s="53">
        <f t="shared" si="34"/>
        <v>0</v>
      </c>
      <c r="T62" s="53">
        <f t="shared" si="34"/>
        <v>0</v>
      </c>
      <c r="U62" s="53">
        <f t="shared" si="34"/>
        <v>0</v>
      </c>
      <c r="V62" s="53">
        <f t="shared" si="34"/>
        <v>0</v>
      </c>
      <c r="W62" s="53">
        <f t="shared" si="34"/>
        <v>0</v>
      </c>
      <c r="X62" s="53">
        <f t="shared" si="34"/>
        <v>0</v>
      </c>
      <c r="Y62" s="53">
        <f t="shared" si="34"/>
        <v>0</v>
      </c>
      <c r="Z62" s="53">
        <f t="shared" si="34"/>
        <v>0</v>
      </c>
      <c r="AA62" s="53">
        <f t="shared" si="34"/>
        <v>0</v>
      </c>
      <c r="AB62" s="53">
        <f t="shared" si="34"/>
        <v>0</v>
      </c>
      <c r="AC62" s="53">
        <f t="shared" si="34"/>
        <v>0</v>
      </c>
      <c r="AD62" s="362">
        <f>AD63</f>
        <v>1037.5899999999999</v>
      </c>
      <c r="AE62" s="11">
        <f>AD62</f>
        <v>1037.5899999999999</v>
      </c>
      <c r="AF62" s="274"/>
      <c r="AG62" s="274"/>
      <c r="AH62" s="274"/>
      <c r="AI62" s="517" t="s">
        <v>244</v>
      </c>
    </row>
    <row r="63" spans="1:35" x14ac:dyDescent="0.25">
      <c r="A63" s="393"/>
      <c r="B63" s="8" t="s">
        <v>39</v>
      </c>
      <c r="C63" s="412"/>
      <c r="D63" s="412"/>
      <c r="E63" s="377"/>
      <c r="F63" s="377"/>
      <c r="G63" s="81">
        <v>2017</v>
      </c>
      <c r="H63" s="81">
        <v>2017</v>
      </c>
      <c r="I63" s="478"/>
      <c r="J63" s="32">
        <v>1037.5899999999999</v>
      </c>
      <c r="K63" s="32">
        <v>0</v>
      </c>
      <c r="L63" s="32">
        <v>879.31</v>
      </c>
      <c r="M63" s="32">
        <v>0</v>
      </c>
      <c r="N63" s="32"/>
      <c r="O63" s="32">
        <v>1037.5899999999999</v>
      </c>
      <c r="P63" s="32">
        <f>O63</f>
        <v>1037.5899999999999</v>
      </c>
      <c r="Q63" s="12">
        <f>SUM(Q64:Q67)</f>
        <v>0</v>
      </c>
      <c r="R63" s="12">
        <f>SUM(R64:R67)</f>
        <v>0</v>
      </c>
      <c r="S63" s="12">
        <f t="shared" ref="S63:Y63" si="35">SUM(S64:S67)</f>
        <v>0</v>
      </c>
      <c r="T63" s="12">
        <f t="shared" si="35"/>
        <v>0</v>
      </c>
      <c r="U63" s="12">
        <f t="shared" si="35"/>
        <v>0</v>
      </c>
      <c r="V63" s="12">
        <f t="shared" si="35"/>
        <v>0</v>
      </c>
      <c r="W63" s="12">
        <f t="shared" si="35"/>
        <v>0</v>
      </c>
      <c r="X63" s="12">
        <f t="shared" si="35"/>
        <v>0</v>
      </c>
      <c r="Y63" s="12">
        <f t="shared" si="35"/>
        <v>0</v>
      </c>
      <c r="Z63" s="12">
        <f>Z64+Z67</f>
        <v>0</v>
      </c>
      <c r="AA63" s="12">
        <f>AA64+AA67</f>
        <v>0</v>
      </c>
      <c r="AB63" s="12">
        <f t="shared" si="34"/>
        <v>0</v>
      </c>
      <c r="AC63" s="12">
        <f t="shared" si="34"/>
        <v>0</v>
      </c>
      <c r="AD63" s="318">
        <f>P63-Q63</f>
        <v>1037.5899999999999</v>
      </c>
      <c r="AE63" s="110">
        <f>AD63</f>
        <v>1037.5899999999999</v>
      </c>
      <c r="AF63" s="110"/>
      <c r="AG63" s="110"/>
      <c r="AH63" s="110"/>
      <c r="AI63" s="520"/>
    </row>
    <row r="64" spans="1:35" ht="39.75" customHeight="1" x14ac:dyDescent="0.25">
      <c r="A64" s="392" t="s">
        <v>78</v>
      </c>
      <c r="B64" s="184" t="s">
        <v>57</v>
      </c>
      <c r="C64" s="436">
        <v>110</v>
      </c>
      <c r="D64" s="436">
        <v>110</v>
      </c>
      <c r="E64" s="439"/>
      <c r="F64" s="436"/>
      <c r="G64" s="82">
        <v>2017</v>
      </c>
      <c r="H64" s="82">
        <v>2018</v>
      </c>
      <c r="I64" s="374" t="s">
        <v>61</v>
      </c>
      <c r="J64" s="213">
        <f>J65+J66</f>
        <v>724.48</v>
      </c>
      <c r="K64" s="213">
        <f>K65+K66</f>
        <v>0</v>
      </c>
      <c r="L64" s="213">
        <f>L65+L66</f>
        <v>229.91</v>
      </c>
      <c r="M64" s="213">
        <f>M65+M66</f>
        <v>384.06</v>
      </c>
      <c r="N64" s="213"/>
      <c r="O64" s="213">
        <f>O65+O66</f>
        <v>724.48</v>
      </c>
      <c r="P64" s="213">
        <f>P65+P66</f>
        <v>271.29000000000002</v>
      </c>
      <c r="Q64" s="53">
        <f>Q65</f>
        <v>0</v>
      </c>
      <c r="R64" s="53">
        <f t="shared" si="34"/>
        <v>0</v>
      </c>
      <c r="S64" s="53">
        <f t="shared" si="34"/>
        <v>0</v>
      </c>
      <c r="T64" s="53">
        <f t="shared" si="34"/>
        <v>0</v>
      </c>
      <c r="U64" s="53">
        <f t="shared" si="34"/>
        <v>0</v>
      </c>
      <c r="V64" s="53">
        <f t="shared" si="34"/>
        <v>0</v>
      </c>
      <c r="W64" s="53">
        <f t="shared" si="34"/>
        <v>0</v>
      </c>
      <c r="X64" s="53">
        <f t="shared" si="34"/>
        <v>0</v>
      </c>
      <c r="Y64" s="53">
        <f t="shared" si="34"/>
        <v>0</v>
      </c>
      <c r="Z64" s="53">
        <f t="shared" si="34"/>
        <v>0</v>
      </c>
      <c r="AA64" s="53">
        <f t="shared" si="34"/>
        <v>0</v>
      </c>
      <c r="AB64" s="53">
        <f t="shared" si="34"/>
        <v>0</v>
      </c>
      <c r="AC64" s="53">
        <f t="shared" si="34"/>
        <v>0</v>
      </c>
      <c r="AD64" s="362">
        <f>AD65</f>
        <v>271.29000000000002</v>
      </c>
      <c r="AE64" s="327">
        <f>AD64</f>
        <v>271.29000000000002</v>
      </c>
      <c r="AF64" s="110"/>
      <c r="AG64" s="110"/>
      <c r="AH64" s="110"/>
      <c r="AI64" s="517" t="s">
        <v>244</v>
      </c>
    </row>
    <row r="65" spans="1:35" x14ac:dyDescent="0.25">
      <c r="A65" s="393"/>
      <c r="B65" s="8" t="s">
        <v>39</v>
      </c>
      <c r="C65" s="437"/>
      <c r="D65" s="437"/>
      <c r="E65" s="440"/>
      <c r="F65" s="475"/>
      <c r="G65" s="23">
        <v>2017</v>
      </c>
      <c r="H65" s="23">
        <v>2017</v>
      </c>
      <c r="I65" s="502"/>
      <c r="J65" s="32">
        <v>271.29000000000002</v>
      </c>
      <c r="K65" s="32">
        <v>0</v>
      </c>
      <c r="L65" s="32">
        <v>229.91</v>
      </c>
      <c r="M65" s="32">
        <v>0</v>
      </c>
      <c r="N65" s="32"/>
      <c r="O65" s="32">
        <v>271.29000000000002</v>
      </c>
      <c r="P65" s="32">
        <f>O65</f>
        <v>271.29000000000002</v>
      </c>
      <c r="Q65" s="12">
        <f>SUM(Q66:Q69)</f>
        <v>0</v>
      </c>
      <c r="R65" s="12">
        <f>SUM(R66:R69)</f>
        <v>0</v>
      </c>
      <c r="S65" s="12">
        <f t="shared" ref="S65:Y65" si="36">SUM(S66:S69)</f>
        <v>0</v>
      </c>
      <c r="T65" s="12">
        <f t="shared" si="36"/>
        <v>0</v>
      </c>
      <c r="U65" s="12">
        <f t="shared" si="36"/>
        <v>0</v>
      </c>
      <c r="V65" s="12">
        <f t="shared" si="36"/>
        <v>0</v>
      </c>
      <c r="W65" s="12">
        <f t="shared" si="36"/>
        <v>0</v>
      </c>
      <c r="X65" s="12">
        <f t="shared" si="36"/>
        <v>0</v>
      </c>
      <c r="Y65" s="12">
        <f t="shared" si="36"/>
        <v>0</v>
      </c>
      <c r="Z65" s="12">
        <f>Z66+Z69</f>
        <v>0</v>
      </c>
      <c r="AA65" s="12">
        <f>AA66+AA69</f>
        <v>0</v>
      </c>
      <c r="AB65" s="12">
        <f t="shared" si="34"/>
        <v>0</v>
      </c>
      <c r="AC65" s="12">
        <f t="shared" si="34"/>
        <v>0</v>
      </c>
      <c r="AD65" s="318">
        <f>P65-Q65</f>
        <v>271.29000000000002</v>
      </c>
      <c r="AE65" s="110">
        <f>AD65</f>
        <v>271.29000000000002</v>
      </c>
      <c r="AF65" s="110"/>
      <c r="AG65" s="110"/>
      <c r="AH65" s="110"/>
      <c r="AI65" s="520"/>
    </row>
    <row r="66" spans="1:35" x14ac:dyDescent="0.25">
      <c r="A66" s="468"/>
      <c r="B66" s="8" t="s">
        <v>41</v>
      </c>
      <c r="C66" s="438"/>
      <c r="D66" s="438"/>
      <c r="E66" s="441"/>
      <c r="F66" s="476"/>
      <c r="G66" s="23">
        <v>2018</v>
      </c>
      <c r="H66" s="23">
        <v>2018</v>
      </c>
      <c r="I66" s="375"/>
      <c r="J66" s="32">
        <v>453.19</v>
      </c>
      <c r="K66" s="32">
        <v>0</v>
      </c>
      <c r="L66" s="32">
        <v>0</v>
      </c>
      <c r="M66" s="32">
        <v>384.06</v>
      </c>
      <c r="N66" s="32"/>
      <c r="O66" s="32">
        <v>453.19</v>
      </c>
      <c r="P66" s="32">
        <v>0</v>
      </c>
      <c r="Q66" s="110"/>
      <c r="R66" s="110"/>
      <c r="S66" s="110"/>
      <c r="T66" s="110"/>
      <c r="U66" s="110"/>
      <c r="V66" s="110"/>
      <c r="W66" s="110"/>
      <c r="X66" s="110"/>
      <c r="Y66" s="110"/>
      <c r="Z66" s="110"/>
      <c r="AA66" s="110"/>
      <c r="AB66" s="110"/>
      <c r="AC66" s="110"/>
      <c r="AD66" s="356"/>
      <c r="AE66" s="110"/>
      <c r="AF66" s="110"/>
      <c r="AG66" s="110"/>
      <c r="AH66" s="110"/>
      <c r="AI66" s="370"/>
    </row>
    <row r="67" spans="1:35" ht="15" customHeight="1" x14ac:dyDescent="0.25">
      <c r="A67" s="433" t="s">
        <v>66</v>
      </c>
      <c r="B67" s="559" t="s">
        <v>49</v>
      </c>
      <c r="C67" s="560"/>
      <c r="D67" s="560"/>
      <c r="E67" s="560"/>
      <c r="F67" s="560"/>
      <c r="G67" s="560"/>
      <c r="H67" s="561"/>
      <c r="I67" s="92"/>
      <c r="J67" s="20"/>
      <c r="K67" s="20"/>
      <c r="L67" s="20"/>
      <c r="M67" s="20"/>
      <c r="N67" s="20"/>
      <c r="O67" s="20"/>
      <c r="P67" s="20"/>
      <c r="Q67" s="110"/>
      <c r="R67" s="110"/>
      <c r="S67" s="110"/>
      <c r="T67" s="110"/>
      <c r="U67" s="110"/>
      <c r="V67" s="110"/>
      <c r="W67" s="110"/>
      <c r="X67" s="110"/>
      <c r="Y67" s="110"/>
      <c r="Z67" s="110"/>
      <c r="AA67" s="110"/>
      <c r="AB67" s="110"/>
      <c r="AC67" s="110"/>
      <c r="AD67" s="356"/>
      <c r="AE67" s="110"/>
      <c r="AF67" s="110"/>
      <c r="AG67" s="110"/>
      <c r="AH67" s="110"/>
      <c r="AI67" s="370"/>
    </row>
    <row r="68" spans="1:35" ht="51" x14ac:dyDescent="0.25">
      <c r="A68" s="434"/>
      <c r="B68" s="562"/>
      <c r="C68" s="563"/>
      <c r="D68" s="563"/>
      <c r="E68" s="563"/>
      <c r="F68" s="563"/>
      <c r="G68" s="563"/>
      <c r="H68" s="564"/>
      <c r="I68" s="14" t="s">
        <v>60</v>
      </c>
      <c r="J68" s="51">
        <v>0</v>
      </c>
      <c r="K68" s="51">
        <v>0</v>
      </c>
      <c r="L68" s="51">
        <v>0</v>
      </c>
      <c r="M68" s="51">
        <v>0</v>
      </c>
      <c r="N68" s="51"/>
      <c r="O68" s="51">
        <v>0</v>
      </c>
      <c r="P68" s="51">
        <v>0</v>
      </c>
      <c r="Q68" s="51">
        <v>0</v>
      </c>
      <c r="R68" s="51">
        <v>0</v>
      </c>
      <c r="S68" s="51">
        <v>0</v>
      </c>
      <c r="T68" s="51">
        <v>0</v>
      </c>
      <c r="U68" s="51">
        <v>0</v>
      </c>
      <c r="V68" s="51">
        <v>0</v>
      </c>
      <c r="W68" s="51">
        <v>0</v>
      </c>
      <c r="X68" s="51">
        <v>0</v>
      </c>
      <c r="Y68" s="51">
        <v>0</v>
      </c>
      <c r="Z68" s="51">
        <v>0</v>
      </c>
      <c r="AA68" s="51">
        <v>0</v>
      </c>
      <c r="AB68" s="51">
        <v>0</v>
      </c>
      <c r="AC68" s="51">
        <v>0</v>
      </c>
      <c r="AD68" s="363">
        <v>0</v>
      </c>
      <c r="AE68" s="51">
        <v>0</v>
      </c>
      <c r="AF68" s="51">
        <v>0</v>
      </c>
      <c r="AG68" s="51">
        <v>0</v>
      </c>
      <c r="AH68" s="51">
        <v>0</v>
      </c>
      <c r="AI68" s="370"/>
    </row>
    <row r="69" spans="1:35" ht="38.25" x14ac:dyDescent="0.25">
      <c r="A69" s="434"/>
      <c r="B69" s="562"/>
      <c r="C69" s="563"/>
      <c r="D69" s="563"/>
      <c r="E69" s="563"/>
      <c r="F69" s="563"/>
      <c r="G69" s="563"/>
      <c r="H69" s="564"/>
      <c r="I69" s="14" t="s">
        <v>61</v>
      </c>
      <c r="J69" s="12">
        <f>J72</f>
        <v>163.98</v>
      </c>
      <c r="K69" s="12">
        <f>K72</f>
        <v>139</v>
      </c>
      <c r="L69" s="12">
        <f>L72</f>
        <v>0</v>
      </c>
      <c r="M69" s="12">
        <f>M72</f>
        <v>0</v>
      </c>
      <c r="N69" s="12"/>
      <c r="O69" s="12">
        <f>O72</f>
        <v>163.98</v>
      </c>
      <c r="P69" s="12">
        <f t="shared" ref="P69:AH69" si="37">P72</f>
        <v>163.98</v>
      </c>
      <c r="Q69" s="12">
        <f t="shared" si="37"/>
        <v>0</v>
      </c>
      <c r="R69" s="12">
        <f t="shared" si="37"/>
        <v>0</v>
      </c>
      <c r="S69" s="12">
        <f t="shared" si="37"/>
        <v>0</v>
      </c>
      <c r="T69" s="12">
        <f t="shared" si="37"/>
        <v>0</v>
      </c>
      <c r="U69" s="12">
        <f t="shared" si="37"/>
        <v>0</v>
      </c>
      <c r="V69" s="12">
        <f t="shared" si="37"/>
        <v>0</v>
      </c>
      <c r="W69" s="12">
        <f t="shared" si="37"/>
        <v>0</v>
      </c>
      <c r="X69" s="12">
        <f t="shared" si="37"/>
        <v>0</v>
      </c>
      <c r="Y69" s="12">
        <f t="shared" si="37"/>
        <v>0</v>
      </c>
      <c r="Z69" s="12">
        <f t="shared" si="37"/>
        <v>0</v>
      </c>
      <c r="AA69" s="12">
        <f t="shared" si="37"/>
        <v>0</v>
      </c>
      <c r="AB69" s="12">
        <f t="shared" si="37"/>
        <v>0</v>
      </c>
      <c r="AC69" s="12">
        <f t="shared" si="37"/>
        <v>0</v>
      </c>
      <c r="AD69" s="318">
        <f t="shared" si="37"/>
        <v>163.98</v>
      </c>
      <c r="AE69" s="12">
        <f t="shared" si="37"/>
        <v>163.98</v>
      </c>
      <c r="AF69" s="321">
        <f>ROUND((AE69*100/P69),2)</f>
        <v>100</v>
      </c>
      <c r="AG69" s="12">
        <f t="shared" si="37"/>
        <v>0</v>
      </c>
      <c r="AH69" s="12">
        <f t="shared" si="37"/>
        <v>0</v>
      </c>
      <c r="AI69" s="370"/>
    </row>
    <row r="70" spans="1:35" ht="25.5" x14ac:dyDescent="0.25">
      <c r="A70" s="434"/>
      <c r="B70" s="562"/>
      <c r="C70" s="563"/>
      <c r="D70" s="563"/>
      <c r="E70" s="563"/>
      <c r="F70" s="563"/>
      <c r="G70" s="563"/>
      <c r="H70" s="564"/>
      <c r="I70" s="14" t="s">
        <v>14</v>
      </c>
      <c r="J70" s="51">
        <v>0</v>
      </c>
      <c r="K70" s="51">
        <v>0</v>
      </c>
      <c r="L70" s="51">
        <v>0</v>
      </c>
      <c r="M70" s="51">
        <v>0</v>
      </c>
      <c r="N70" s="51"/>
      <c r="O70" s="51">
        <v>0</v>
      </c>
      <c r="P70" s="51">
        <v>0</v>
      </c>
      <c r="Q70" s="51">
        <v>0</v>
      </c>
      <c r="R70" s="51">
        <v>0</v>
      </c>
      <c r="S70" s="51">
        <v>0</v>
      </c>
      <c r="T70" s="51">
        <v>0</v>
      </c>
      <c r="U70" s="51">
        <v>0</v>
      </c>
      <c r="V70" s="51">
        <v>0</v>
      </c>
      <c r="W70" s="51">
        <v>0</v>
      </c>
      <c r="X70" s="51">
        <v>0</v>
      </c>
      <c r="Y70" s="51">
        <v>0</v>
      </c>
      <c r="Z70" s="51">
        <v>0</v>
      </c>
      <c r="AA70" s="51">
        <v>0</v>
      </c>
      <c r="AB70" s="51">
        <v>0</v>
      </c>
      <c r="AC70" s="51">
        <v>0</v>
      </c>
      <c r="AD70" s="363">
        <v>0</v>
      </c>
      <c r="AE70" s="51">
        <v>0</v>
      </c>
      <c r="AF70" s="51">
        <v>0</v>
      </c>
      <c r="AG70" s="51">
        <v>0</v>
      </c>
      <c r="AH70" s="51">
        <v>0</v>
      </c>
      <c r="AI70" s="370"/>
    </row>
    <row r="71" spans="1:35" ht="25.5" x14ac:dyDescent="0.25">
      <c r="A71" s="435"/>
      <c r="B71" s="565"/>
      <c r="C71" s="566"/>
      <c r="D71" s="566"/>
      <c r="E71" s="566"/>
      <c r="F71" s="566"/>
      <c r="G71" s="566"/>
      <c r="H71" s="567"/>
      <c r="I71" s="14" t="s">
        <v>13</v>
      </c>
      <c r="J71" s="51">
        <v>0</v>
      </c>
      <c r="K71" s="51">
        <v>0</v>
      </c>
      <c r="L71" s="51">
        <v>0</v>
      </c>
      <c r="M71" s="51">
        <v>0</v>
      </c>
      <c r="N71" s="51"/>
      <c r="O71" s="51">
        <v>0</v>
      </c>
      <c r="P71" s="51">
        <v>0</v>
      </c>
      <c r="Q71" s="51">
        <v>0</v>
      </c>
      <c r="R71" s="51">
        <v>0</v>
      </c>
      <c r="S71" s="51">
        <v>0</v>
      </c>
      <c r="T71" s="51">
        <v>0</v>
      </c>
      <c r="U71" s="51">
        <v>0</v>
      </c>
      <c r="V71" s="51">
        <v>0</v>
      </c>
      <c r="W71" s="51">
        <v>0</v>
      </c>
      <c r="X71" s="51">
        <v>0</v>
      </c>
      <c r="Y71" s="51">
        <v>0</v>
      </c>
      <c r="Z71" s="51">
        <v>0</v>
      </c>
      <c r="AA71" s="51">
        <v>0</v>
      </c>
      <c r="AB71" s="51">
        <v>0</v>
      </c>
      <c r="AC71" s="51">
        <v>0</v>
      </c>
      <c r="AD71" s="363">
        <v>0</v>
      </c>
      <c r="AE71" s="51">
        <v>0</v>
      </c>
      <c r="AF71" s="51">
        <v>0</v>
      </c>
      <c r="AG71" s="51">
        <v>0</v>
      </c>
      <c r="AH71" s="51">
        <v>0</v>
      </c>
      <c r="AI71" s="370"/>
    </row>
    <row r="72" spans="1:35" s="351" customFormat="1" ht="38.25" x14ac:dyDescent="0.25">
      <c r="A72" s="512" t="s">
        <v>79</v>
      </c>
      <c r="B72" s="186" t="s">
        <v>48</v>
      </c>
      <c r="C72" s="471"/>
      <c r="D72" s="394"/>
      <c r="E72" s="394"/>
      <c r="F72" s="394"/>
      <c r="G72" s="394">
        <v>2016</v>
      </c>
      <c r="H72" s="394">
        <v>2016</v>
      </c>
      <c r="I72" s="477" t="s">
        <v>61</v>
      </c>
      <c r="J72" s="213">
        <f t="shared" ref="J72:P72" si="38">J73</f>
        <v>163.98</v>
      </c>
      <c r="K72" s="213">
        <f t="shared" si="38"/>
        <v>139</v>
      </c>
      <c r="L72" s="213">
        <f t="shared" si="38"/>
        <v>0</v>
      </c>
      <c r="M72" s="213">
        <f t="shared" si="38"/>
        <v>0</v>
      </c>
      <c r="N72" s="213"/>
      <c r="O72" s="213">
        <f t="shared" si="38"/>
        <v>163.98</v>
      </c>
      <c r="P72" s="213">
        <f t="shared" si="38"/>
        <v>163.98</v>
      </c>
      <c r="Q72" s="350">
        <v>0</v>
      </c>
      <c r="R72" s="350">
        <v>0</v>
      </c>
      <c r="S72" s="350">
        <v>0</v>
      </c>
      <c r="T72" s="350">
        <v>0</v>
      </c>
      <c r="U72" s="350">
        <v>0</v>
      </c>
      <c r="V72" s="350">
        <v>0</v>
      </c>
      <c r="W72" s="350">
        <v>0</v>
      </c>
      <c r="X72" s="350">
        <v>0</v>
      </c>
      <c r="Y72" s="350">
        <v>0</v>
      </c>
      <c r="Z72" s="350">
        <v>0</v>
      </c>
      <c r="AA72" s="350">
        <v>0</v>
      </c>
      <c r="AB72" s="350">
        <v>0</v>
      </c>
      <c r="AC72" s="350">
        <v>0</v>
      </c>
      <c r="AD72" s="364">
        <f>AD73</f>
        <v>163.98</v>
      </c>
      <c r="AE72" s="213">
        <f>AE73</f>
        <v>163.98</v>
      </c>
      <c r="AF72" s="213">
        <f>ROUND((AE72*100/P72),2)</f>
        <v>100</v>
      </c>
      <c r="AG72" s="350"/>
      <c r="AH72" s="350"/>
      <c r="AI72" s="521"/>
    </row>
    <row r="73" spans="1:35" s="349" customFormat="1" ht="40.5" customHeight="1" x14ac:dyDescent="0.25">
      <c r="A73" s="428"/>
      <c r="B73" s="49" t="s">
        <v>39</v>
      </c>
      <c r="C73" s="452"/>
      <c r="D73" s="452"/>
      <c r="E73" s="395"/>
      <c r="F73" s="452"/>
      <c r="G73" s="396"/>
      <c r="H73" s="396"/>
      <c r="I73" s="501"/>
      <c r="J73" s="12">
        <v>163.98</v>
      </c>
      <c r="K73" s="12">
        <v>139</v>
      </c>
      <c r="L73" s="12">
        <v>0</v>
      </c>
      <c r="M73" s="12">
        <v>0</v>
      </c>
      <c r="N73" s="12"/>
      <c r="O73" s="12">
        <v>163.98</v>
      </c>
      <c r="P73" s="12">
        <f>O73</f>
        <v>163.98</v>
      </c>
      <c r="Q73" s="295">
        <v>0</v>
      </c>
      <c r="R73" s="295">
        <v>0</v>
      </c>
      <c r="S73" s="295">
        <v>0</v>
      </c>
      <c r="T73" s="295">
        <v>0</v>
      </c>
      <c r="U73" s="295">
        <v>0</v>
      </c>
      <c r="V73" s="295">
        <v>0</v>
      </c>
      <c r="W73" s="295">
        <v>0</v>
      </c>
      <c r="X73" s="295">
        <v>0</v>
      </c>
      <c r="Y73" s="295">
        <v>0</v>
      </c>
      <c r="Z73" s="295">
        <v>0</v>
      </c>
      <c r="AA73" s="295">
        <v>0</v>
      </c>
      <c r="AB73" s="295">
        <v>0</v>
      </c>
      <c r="AC73" s="295">
        <v>0</v>
      </c>
      <c r="AD73" s="318">
        <v>163.98</v>
      </c>
      <c r="AE73" s="12">
        <v>163.98</v>
      </c>
      <c r="AF73" s="321">
        <f>ROUND((AE73*100/P73),2)</f>
        <v>100</v>
      </c>
      <c r="AG73" s="295"/>
      <c r="AH73" s="295"/>
      <c r="AI73" s="593"/>
    </row>
    <row r="74" spans="1:35" ht="15.75" customHeight="1" x14ac:dyDescent="0.25">
      <c r="A74" s="44"/>
      <c r="B74" s="418" t="s">
        <v>31</v>
      </c>
      <c r="C74" s="419"/>
      <c r="D74" s="419"/>
      <c r="E74" s="419"/>
      <c r="F74" s="419"/>
      <c r="G74" s="419"/>
      <c r="H74" s="420"/>
      <c r="I74" s="61"/>
      <c r="J74" s="16"/>
      <c r="K74" s="16"/>
      <c r="L74" s="16"/>
      <c r="M74" s="16"/>
      <c r="N74" s="16"/>
      <c r="O74" s="16"/>
      <c r="P74" s="16"/>
      <c r="Q74" s="110"/>
      <c r="R74" s="110"/>
      <c r="S74" s="110"/>
      <c r="T74" s="110"/>
      <c r="U74" s="110"/>
      <c r="V74" s="110"/>
      <c r="W74" s="110"/>
      <c r="X74" s="110"/>
      <c r="Y74" s="110"/>
      <c r="Z74" s="110"/>
      <c r="AA74" s="110"/>
      <c r="AB74" s="110"/>
      <c r="AC74" s="110"/>
      <c r="AD74" s="356"/>
      <c r="AE74" s="110"/>
      <c r="AF74" s="110"/>
      <c r="AG74" s="110"/>
      <c r="AH74" s="110"/>
      <c r="AI74" s="371"/>
    </row>
    <row r="75" spans="1:35" ht="51" x14ac:dyDescent="0.25">
      <c r="A75" s="568"/>
      <c r="B75" s="398"/>
      <c r="C75" s="398"/>
      <c r="D75" s="398"/>
      <c r="E75" s="398"/>
      <c r="F75" s="398"/>
      <c r="G75" s="398"/>
      <c r="H75" s="399"/>
      <c r="I75" s="14" t="s">
        <v>60</v>
      </c>
      <c r="J75" s="32">
        <f>J80+J92</f>
        <v>0</v>
      </c>
      <c r="K75" s="12">
        <f t="shared" ref="K75:M78" si="39">K80+K92</f>
        <v>0</v>
      </c>
      <c r="L75" s="12">
        <f t="shared" si="39"/>
        <v>0</v>
      </c>
      <c r="M75" s="12">
        <f t="shared" si="39"/>
        <v>0</v>
      </c>
      <c r="N75" s="12"/>
      <c r="O75" s="32">
        <f t="shared" ref="O75:P78" si="40">O80+O92</f>
        <v>0</v>
      </c>
      <c r="P75" s="12">
        <f t="shared" si="40"/>
        <v>0</v>
      </c>
      <c r="Q75" s="12">
        <f t="shared" ref="Q75:AH75" si="41">Q80+Q92</f>
        <v>0</v>
      </c>
      <c r="R75" s="12">
        <f t="shared" si="41"/>
        <v>0</v>
      </c>
      <c r="S75" s="12">
        <f t="shared" si="41"/>
        <v>0</v>
      </c>
      <c r="T75" s="12">
        <f t="shared" si="41"/>
        <v>0</v>
      </c>
      <c r="U75" s="12">
        <f t="shared" si="41"/>
        <v>0</v>
      </c>
      <c r="V75" s="12">
        <f t="shared" si="41"/>
        <v>0</v>
      </c>
      <c r="W75" s="12">
        <f t="shared" si="41"/>
        <v>0</v>
      </c>
      <c r="X75" s="12">
        <f t="shared" si="41"/>
        <v>0</v>
      </c>
      <c r="Y75" s="12">
        <f t="shared" si="41"/>
        <v>0</v>
      </c>
      <c r="Z75" s="12">
        <f t="shared" si="41"/>
        <v>0</v>
      </c>
      <c r="AA75" s="12">
        <f t="shared" si="41"/>
        <v>0</v>
      </c>
      <c r="AB75" s="12">
        <f t="shared" si="41"/>
        <v>0</v>
      </c>
      <c r="AC75" s="12">
        <f t="shared" si="41"/>
        <v>0</v>
      </c>
      <c r="AD75" s="318">
        <f>AD80+AD92</f>
        <v>0</v>
      </c>
      <c r="AE75" s="12">
        <f>AE80+AE92</f>
        <v>0</v>
      </c>
      <c r="AF75" s="12">
        <f t="shared" si="41"/>
        <v>0</v>
      </c>
      <c r="AG75" s="12">
        <f t="shared" si="41"/>
        <v>0</v>
      </c>
      <c r="AH75" s="12">
        <f t="shared" si="41"/>
        <v>0</v>
      </c>
      <c r="AI75" s="371"/>
    </row>
    <row r="76" spans="1:35" ht="38.25" x14ac:dyDescent="0.25">
      <c r="A76" s="400"/>
      <c r="B76" s="401"/>
      <c r="C76" s="401"/>
      <c r="D76" s="401"/>
      <c r="E76" s="401"/>
      <c r="F76" s="401"/>
      <c r="G76" s="401"/>
      <c r="H76" s="402"/>
      <c r="I76" s="14" t="s">
        <v>61</v>
      </c>
      <c r="J76" s="12">
        <f>J81+J93</f>
        <v>52260.47</v>
      </c>
      <c r="K76" s="12">
        <f t="shared" si="39"/>
        <v>27583</v>
      </c>
      <c r="L76" s="12">
        <f t="shared" si="39"/>
        <v>427.05</v>
      </c>
      <c r="M76" s="12">
        <f t="shared" si="39"/>
        <v>16278.48</v>
      </c>
      <c r="N76" s="12"/>
      <c r="O76" s="32">
        <f t="shared" si="40"/>
        <v>45019.46</v>
      </c>
      <c r="P76" s="12">
        <f t="shared" si="40"/>
        <v>503.92</v>
      </c>
      <c r="Q76" s="12">
        <f t="shared" ref="Q76:AH76" si="42">Q81+Q93</f>
        <v>0</v>
      </c>
      <c r="R76" s="12">
        <f t="shared" si="42"/>
        <v>0</v>
      </c>
      <c r="S76" s="12">
        <f t="shared" si="42"/>
        <v>0</v>
      </c>
      <c r="T76" s="12">
        <f t="shared" si="42"/>
        <v>0</v>
      </c>
      <c r="U76" s="12">
        <f t="shared" si="42"/>
        <v>0</v>
      </c>
      <c r="V76" s="12">
        <f t="shared" si="42"/>
        <v>0</v>
      </c>
      <c r="W76" s="12">
        <f t="shared" si="42"/>
        <v>0</v>
      </c>
      <c r="X76" s="12">
        <f t="shared" si="42"/>
        <v>0</v>
      </c>
      <c r="Y76" s="12">
        <f t="shared" si="42"/>
        <v>0</v>
      </c>
      <c r="Z76" s="12">
        <f t="shared" si="42"/>
        <v>0</v>
      </c>
      <c r="AA76" s="12">
        <f t="shared" si="42"/>
        <v>0</v>
      </c>
      <c r="AB76" s="12">
        <f t="shared" si="42"/>
        <v>0</v>
      </c>
      <c r="AC76" s="12">
        <f t="shared" si="42"/>
        <v>0</v>
      </c>
      <c r="AD76" s="198">
        <f t="shared" si="42"/>
        <v>503.92</v>
      </c>
      <c r="AE76" s="198">
        <f t="shared" si="42"/>
        <v>503.92</v>
      </c>
      <c r="AF76" s="321">
        <f>ROUND((AE76*100/P76),2)</f>
        <v>100</v>
      </c>
      <c r="AG76" s="12">
        <f t="shared" si="42"/>
        <v>0</v>
      </c>
      <c r="AH76" s="12">
        <f t="shared" si="42"/>
        <v>0</v>
      </c>
      <c r="AI76" s="372"/>
    </row>
    <row r="77" spans="1:35" ht="25.5" x14ac:dyDescent="0.25">
      <c r="A77" s="400"/>
      <c r="B77" s="401"/>
      <c r="C77" s="401"/>
      <c r="D77" s="401"/>
      <c r="E77" s="401"/>
      <c r="F77" s="401"/>
      <c r="G77" s="401"/>
      <c r="H77" s="402"/>
      <c r="I77" s="14" t="s">
        <v>14</v>
      </c>
      <c r="J77" s="12">
        <f>J82+J94</f>
        <v>0</v>
      </c>
      <c r="K77" s="12">
        <f t="shared" si="39"/>
        <v>0</v>
      </c>
      <c r="L77" s="12">
        <f t="shared" si="39"/>
        <v>0</v>
      </c>
      <c r="M77" s="12">
        <f t="shared" si="39"/>
        <v>0</v>
      </c>
      <c r="N77" s="12"/>
      <c r="O77" s="12">
        <f t="shared" si="40"/>
        <v>0</v>
      </c>
      <c r="P77" s="12">
        <f t="shared" si="40"/>
        <v>0</v>
      </c>
      <c r="Q77" s="12">
        <f t="shared" ref="Q77:AH77" si="43">Q82+Q94</f>
        <v>0</v>
      </c>
      <c r="R77" s="12">
        <f t="shared" si="43"/>
        <v>0</v>
      </c>
      <c r="S77" s="12">
        <f t="shared" si="43"/>
        <v>0</v>
      </c>
      <c r="T77" s="12">
        <f t="shared" si="43"/>
        <v>0</v>
      </c>
      <c r="U77" s="12">
        <f t="shared" si="43"/>
        <v>0</v>
      </c>
      <c r="V77" s="12">
        <f t="shared" si="43"/>
        <v>0</v>
      </c>
      <c r="W77" s="12">
        <f t="shared" si="43"/>
        <v>0</v>
      </c>
      <c r="X77" s="12">
        <f t="shared" si="43"/>
        <v>0</v>
      </c>
      <c r="Y77" s="12">
        <f t="shared" si="43"/>
        <v>0</v>
      </c>
      <c r="Z77" s="12">
        <f t="shared" si="43"/>
        <v>0</v>
      </c>
      <c r="AA77" s="12">
        <f t="shared" si="43"/>
        <v>0</v>
      </c>
      <c r="AB77" s="12">
        <f t="shared" si="43"/>
        <v>0</v>
      </c>
      <c r="AC77" s="12">
        <f t="shared" si="43"/>
        <v>0</v>
      </c>
      <c r="AD77" s="318">
        <f t="shared" si="43"/>
        <v>0</v>
      </c>
      <c r="AE77" s="12">
        <f t="shared" si="43"/>
        <v>0</v>
      </c>
      <c r="AF77" s="12">
        <f t="shared" si="43"/>
        <v>0</v>
      </c>
      <c r="AG77" s="12">
        <f t="shared" si="43"/>
        <v>0</v>
      </c>
      <c r="AH77" s="12">
        <f t="shared" si="43"/>
        <v>0</v>
      </c>
      <c r="AI77" s="370"/>
    </row>
    <row r="78" spans="1:35" ht="25.5" x14ac:dyDescent="0.25">
      <c r="A78" s="403"/>
      <c r="B78" s="404"/>
      <c r="C78" s="404"/>
      <c r="D78" s="404"/>
      <c r="E78" s="404"/>
      <c r="F78" s="404"/>
      <c r="G78" s="404"/>
      <c r="H78" s="405"/>
      <c r="I78" s="14" t="s">
        <v>13</v>
      </c>
      <c r="J78" s="12">
        <f>J83+J95</f>
        <v>0</v>
      </c>
      <c r="K78" s="12">
        <f t="shared" si="39"/>
        <v>0</v>
      </c>
      <c r="L78" s="12">
        <f t="shared" si="39"/>
        <v>0</v>
      </c>
      <c r="M78" s="12">
        <f t="shared" si="39"/>
        <v>0</v>
      </c>
      <c r="N78" s="12"/>
      <c r="O78" s="12">
        <f t="shared" si="40"/>
        <v>0</v>
      </c>
      <c r="P78" s="12">
        <f t="shared" si="40"/>
        <v>0</v>
      </c>
      <c r="Q78" s="12">
        <f t="shared" ref="Q78:AH78" si="44">Q83+Q95</f>
        <v>0</v>
      </c>
      <c r="R78" s="12">
        <f t="shared" si="44"/>
        <v>0</v>
      </c>
      <c r="S78" s="12">
        <f t="shared" si="44"/>
        <v>0</v>
      </c>
      <c r="T78" s="12">
        <f t="shared" si="44"/>
        <v>0</v>
      </c>
      <c r="U78" s="12">
        <f t="shared" si="44"/>
        <v>0</v>
      </c>
      <c r="V78" s="12">
        <f t="shared" si="44"/>
        <v>0</v>
      </c>
      <c r="W78" s="12">
        <f t="shared" si="44"/>
        <v>0</v>
      </c>
      <c r="X78" s="12">
        <f t="shared" si="44"/>
        <v>0</v>
      </c>
      <c r="Y78" s="12">
        <f t="shared" si="44"/>
        <v>0</v>
      </c>
      <c r="Z78" s="12">
        <f t="shared" si="44"/>
        <v>0</v>
      </c>
      <c r="AA78" s="12">
        <f t="shared" si="44"/>
        <v>0</v>
      </c>
      <c r="AB78" s="12">
        <f t="shared" si="44"/>
        <v>0</v>
      </c>
      <c r="AC78" s="12">
        <f t="shared" si="44"/>
        <v>0</v>
      </c>
      <c r="AD78" s="318">
        <f t="shared" si="44"/>
        <v>0</v>
      </c>
      <c r="AE78" s="12">
        <f t="shared" si="44"/>
        <v>0</v>
      </c>
      <c r="AF78" s="12">
        <f t="shared" si="44"/>
        <v>0</v>
      </c>
      <c r="AG78" s="12">
        <f t="shared" si="44"/>
        <v>0</v>
      </c>
      <c r="AH78" s="12">
        <f t="shared" si="44"/>
        <v>0</v>
      </c>
      <c r="AI78" s="370"/>
    </row>
    <row r="79" spans="1:35" ht="15.75" customHeight="1" x14ac:dyDescent="0.25">
      <c r="A79" s="17" t="s">
        <v>28</v>
      </c>
      <c r="B79" s="444" t="s">
        <v>32</v>
      </c>
      <c r="C79" s="469"/>
      <c r="D79" s="469"/>
      <c r="E79" s="469"/>
      <c r="F79" s="469"/>
      <c r="G79" s="469"/>
      <c r="H79" s="470"/>
      <c r="I79" s="92"/>
      <c r="J79" s="20"/>
      <c r="K79" s="20"/>
      <c r="L79" s="20"/>
      <c r="M79" s="20"/>
      <c r="N79" s="20"/>
      <c r="O79" s="20"/>
      <c r="P79" s="20"/>
      <c r="Q79" s="110"/>
      <c r="R79" s="110"/>
      <c r="S79" s="110"/>
      <c r="T79" s="110"/>
      <c r="U79" s="110"/>
      <c r="V79" s="110"/>
      <c r="W79" s="110"/>
      <c r="X79" s="110"/>
      <c r="Y79" s="110"/>
      <c r="Z79" s="110"/>
      <c r="AA79" s="110"/>
      <c r="AB79" s="110"/>
      <c r="AC79" s="110"/>
      <c r="AD79" s="356"/>
      <c r="AE79" s="110"/>
      <c r="AF79" s="110"/>
      <c r="AG79" s="110"/>
      <c r="AH79" s="110"/>
      <c r="AI79" s="370"/>
    </row>
    <row r="80" spans="1:35" ht="51" x14ac:dyDescent="0.25">
      <c r="A80" s="397"/>
      <c r="B80" s="398"/>
      <c r="C80" s="398"/>
      <c r="D80" s="398"/>
      <c r="E80" s="398"/>
      <c r="F80" s="398"/>
      <c r="G80" s="398"/>
      <c r="H80" s="399"/>
      <c r="I80" s="14" t="s">
        <v>60</v>
      </c>
      <c r="J80" s="32"/>
      <c r="K80" s="12">
        <f>K84+K86+K88</f>
        <v>0</v>
      </c>
      <c r="L80" s="12">
        <v>0</v>
      </c>
      <c r="M80" s="12">
        <v>0</v>
      </c>
      <c r="N80" s="12"/>
      <c r="O80" s="32"/>
      <c r="P80" s="12">
        <v>0</v>
      </c>
      <c r="Q80" s="12">
        <f t="shared" ref="Q80:AH80" si="45">Q84+Q86+Q88</f>
        <v>0</v>
      </c>
      <c r="R80" s="12">
        <f t="shared" si="45"/>
        <v>0</v>
      </c>
      <c r="S80" s="12">
        <f t="shared" si="45"/>
        <v>0</v>
      </c>
      <c r="T80" s="12">
        <f t="shared" si="45"/>
        <v>0</v>
      </c>
      <c r="U80" s="12">
        <f t="shared" si="45"/>
        <v>0</v>
      </c>
      <c r="V80" s="12">
        <f t="shared" si="45"/>
        <v>0</v>
      </c>
      <c r="W80" s="12">
        <f t="shared" si="45"/>
        <v>0</v>
      </c>
      <c r="X80" s="12">
        <f t="shared" si="45"/>
        <v>0</v>
      </c>
      <c r="Y80" s="12">
        <f t="shared" si="45"/>
        <v>0</v>
      </c>
      <c r="Z80" s="12">
        <f t="shared" si="45"/>
        <v>0</v>
      </c>
      <c r="AA80" s="12">
        <f t="shared" si="45"/>
        <v>0</v>
      </c>
      <c r="AB80" s="12">
        <f t="shared" si="45"/>
        <v>0</v>
      </c>
      <c r="AC80" s="12">
        <f t="shared" si="45"/>
        <v>0</v>
      </c>
      <c r="AD80" s="318">
        <v>0</v>
      </c>
      <c r="AE80" s="12">
        <v>0</v>
      </c>
      <c r="AF80" s="12">
        <f t="shared" si="45"/>
        <v>0</v>
      </c>
      <c r="AG80" s="12">
        <f t="shared" si="45"/>
        <v>0</v>
      </c>
      <c r="AH80" s="12">
        <f t="shared" si="45"/>
        <v>0</v>
      </c>
      <c r="AI80" s="370"/>
    </row>
    <row r="81" spans="1:35" ht="38.25" x14ac:dyDescent="0.25">
      <c r="A81" s="400"/>
      <c r="B81" s="401"/>
      <c r="C81" s="401"/>
      <c r="D81" s="401"/>
      <c r="E81" s="401"/>
      <c r="F81" s="401"/>
      <c r="G81" s="401"/>
      <c r="H81" s="402"/>
      <c r="I81" s="14" t="s">
        <v>61</v>
      </c>
      <c r="J81" s="12">
        <f>J84+J86+J88</f>
        <v>19712.53</v>
      </c>
      <c r="K81" s="12">
        <f>K84+K86+K88</f>
        <v>0</v>
      </c>
      <c r="L81" s="12">
        <f>L84+L86+L88</f>
        <v>427.05</v>
      </c>
      <c r="M81" s="12">
        <f>M84+M86+M88</f>
        <v>16278.48</v>
      </c>
      <c r="N81" s="12"/>
      <c r="O81" s="12">
        <f>O84+O86+O88</f>
        <v>19712.53</v>
      </c>
      <c r="P81" s="12">
        <f>P84+P86+P88</f>
        <v>503.92</v>
      </c>
      <c r="Q81" s="12">
        <f t="shared" ref="Q81:AH81" si="46">Q84+Q86+Q88</f>
        <v>0</v>
      </c>
      <c r="R81" s="12">
        <f t="shared" si="46"/>
        <v>0</v>
      </c>
      <c r="S81" s="12">
        <f t="shared" si="46"/>
        <v>0</v>
      </c>
      <c r="T81" s="12">
        <f t="shared" si="46"/>
        <v>0</v>
      </c>
      <c r="U81" s="12">
        <f t="shared" si="46"/>
        <v>0</v>
      </c>
      <c r="V81" s="12">
        <f t="shared" si="46"/>
        <v>0</v>
      </c>
      <c r="W81" s="12">
        <f t="shared" si="46"/>
        <v>0</v>
      </c>
      <c r="X81" s="12">
        <f t="shared" si="46"/>
        <v>0</v>
      </c>
      <c r="Y81" s="12">
        <f t="shared" si="46"/>
        <v>0</v>
      </c>
      <c r="Z81" s="12">
        <f t="shared" si="46"/>
        <v>0</v>
      </c>
      <c r="AA81" s="12">
        <f t="shared" si="46"/>
        <v>0</v>
      </c>
      <c r="AB81" s="12">
        <f t="shared" si="46"/>
        <v>0</v>
      </c>
      <c r="AC81" s="12">
        <f t="shared" si="46"/>
        <v>0</v>
      </c>
      <c r="AD81" s="318">
        <f>AD84+AD86+AD88</f>
        <v>503.92</v>
      </c>
      <c r="AE81" s="318">
        <f t="shared" si="46"/>
        <v>503.92</v>
      </c>
      <c r="AF81" s="12">
        <f t="shared" si="46"/>
        <v>0</v>
      </c>
      <c r="AG81" s="12">
        <f t="shared" si="46"/>
        <v>0</v>
      </c>
      <c r="AH81" s="12">
        <f t="shared" si="46"/>
        <v>0</v>
      </c>
      <c r="AI81" s="370"/>
    </row>
    <row r="82" spans="1:35" ht="25.5" x14ac:dyDescent="0.25">
      <c r="A82" s="400"/>
      <c r="B82" s="401"/>
      <c r="C82" s="401"/>
      <c r="D82" s="401"/>
      <c r="E82" s="401"/>
      <c r="F82" s="401"/>
      <c r="G82" s="401"/>
      <c r="H82" s="402"/>
      <c r="I82" s="14" t="s">
        <v>14</v>
      </c>
      <c r="J82" s="12">
        <v>0</v>
      </c>
      <c r="K82" s="12">
        <v>0</v>
      </c>
      <c r="L82" s="12">
        <v>0</v>
      </c>
      <c r="M82" s="12">
        <v>0</v>
      </c>
      <c r="N82" s="12"/>
      <c r="O82" s="12">
        <v>0</v>
      </c>
      <c r="P82" s="12">
        <v>0</v>
      </c>
      <c r="Q82" s="12">
        <v>0</v>
      </c>
      <c r="R82" s="12">
        <v>0</v>
      </c>
      <c r="S82" s="12">
        <v>0</v>
      </c>
      <c r="T82" s="12">
        <v>0</v>
      </c>
      <c r="U82" s="12">
        <v>0</v>
      </c>
      <c r="V82" s="12">
        <v>0</v>
      </c>
      <c r="W82" s="12">
        <v>0</v>
      </c>
      <c r="X82" s="12">
        <v>0</v>
      </c>
      <c r="Y82" s="12">
        <v>0</v>
      </c>
      <c r="Z82" s="12">
        <v>0</v>
      </c>
      <c r="AA82" s="12">
        <v>0</v>
      </c>
      <c r="AB82" s="12">
        <v>0</v>
      </c>
      <c r="AC82" s="12">
        <v>0</v>
      </c>
      <c r="AD82" s="318">
        <v>0</v>
      </c>
      <c r="AE82" s="12">
        <v>0</v>
      </c>
      <c r="AF82" s="12">
        <v>0</v>
      </c>
      <c r="AG82" s="12">
        <v>0</v>
      </c>
      <c r="AH82" s="12">
        <v>0</v>
      </c>
      <c r="AI82" s="370"/>
    </row>
    <row r="83" spans="1:35" ht="25.5" x14ac:dyDescent="0.25">
      <c r="A83" s="403"/>
      <c r="B83" s="404"/>
      <c r="C83" s="404"/>
      <c r="D83" s="404"/>
      <c r="E83" s="404"/>
      <c r="F83" s="404"/>
      <c r="G83" s="404"/>
      <c r="H83" s="405"/>
      <c r="I83" s="14" t="s">
        <v>13</v>
      </c>
      <c r="J83" s="12">
        <v>0</v>
      </c>
      <c r="K83" s="12">
        <v>0</v>
      </c>
      <c r="L83" s="12">
        <v>0</v>
      </c>
      <c r="M83" s="12">
        <v>0</v>
      </c>
      <c r="N83" s="12"/>
      <c r="O83" s="12">
        <v>0</v>
      </c>
      <c r="P83" s="12">
        <v>0</v>
      </c>
      <c r="Q83" s="12">
        <v>0</v>
      </c>
      <c r="R83" s="12">
        <v>0</v>
      </c>
      <c r="S83" s="12">
        <v>0</v>
      </c>
      <c r="T83" s="12">
        <v>0</v>
      </c>
      <c r="U83" s="12">
        <v>0</v>
      </c>
      <c r="V83" s="12">
        <v>0</v>
      </c>
      <c r="W83" s="12">
        <v>0</v>
      </c>
      <c r="X83" s="12">
        <v>0</v>
      </c>
      <c r="Y83" s="12">
        <v>0</v>
      </c>
      <c r="Z83" s="12">
        <v>0</v>
      </c>
      <c r="AA83" s="12">
        <v>0</v>
      </c>
      <c r="AB83" s="12">
        <v>0</v>
      </c>
      <c r="AC83" s="12">
        <v>0</v>
      </c>
      <c r="AD83" s="318">
        <v>0</v>
      </c>
      <c r="AE83" s="12">
        <v>0</v>
      </c>
      <c r="AF83" s="12">
        <v>0</v>
      </c>
      <c r="AG83" s="12">
        <v>0</v>
      </c>
      <c r="AH83" s="12">
        <v>0</v>
      </c>
      <c r="AI83" s="370"/>
    </row>
    <row r="84" spans="1:35" ht="25.5" customHeight="1" x14ac:dyDescent="0.25">
      <c r="A84" s="427" t="s">
        <v>67</v>
      </c>
      <c r="B84" s="184" t="s">
        <v>40</v>
      </c>
      <c r="C84" s="376" t="s">
        <v>22</v>
      </c>
      <c r="D84" s="376">
        <v>800</v>
      </c>
      <c r="E84" s="394"/>
      <c r="F84" s="394"/>
      <c r="G84" s="380">
        <v>2018</v>
      </c>
      <c r="H84" s="380">
        <v>2018</v>
      </c>
      <c r="I84" s="380" t="s">
        <v>61</v>
      </c>
      <c r="J84" s="11">
        <f>J85</f>
        <v>2783.88</v>
      </c>
      <c r="K84" s="11">
        <f>K85</f>
        <v>0</v>
      </c>
      <c r="L84" s="11">
        <f>L85</f>
        <v>0</v>
      </c>
      <c r="M84" s="11">
        <f>M85</f>
        <v>2359.2199999999998</v>
      </c>
      <c r="N84" s="11"/>
      <c r="O84" s="11">
        <f>O85</f>
        <v>2783.88</v>
      </c>
      <c r="P84" s="11">
        <f>P85</f>
        <v>0</v>
      </c>
      <c r="Q84" s="350">
        <v>0</v>
      </c>
      <c r="R84" s="350">
        <v>0</v>
      </c>
      <c r="S84" s="350">
        <v>0</v>
      </c>
      <c r="T84" s="350">
        <v>0</v>
      </c>
      <c r="U84" s="350">
        <v>0</v>
      </c>
      <c r="V84" s="350">
        <v>0</v>
      </c>
      <c r="W84" s="350">
        <v>0</v>
      </c>
      <c r="X84" s="350">
        <v>0</v>
      </c>
      <c r="Y84" s="350">
        <v>0</v>
      </c>
      <c r="Z84" s="350">
        <v>0</v>
      </c>
      <c r="AA84" s="350">
        <v>0</v>
      </c>
      <c r="AB84" s="350">
        <v>0</v>
      </c>
      <c r="AC84" s="350">
        <v>0</v>
      </c>
      <c r="AD84" s="364">
        <f>AD85</f>
        <v>0</v>
      </c>
      <c r="AE84" s="295">
        <f>AD84</f>
        <v>0</v>
      </c>
      <c r="AF84" s="110"/>
      <c r="AG84" s="110"/>
      <c r="AH84" s="110"/>
      <c r="AI84" s="370"/>
    </row>
    <row r="85" spans="1:35" x14ac:dyDescent="0.25">
      <c r="A85" s="428"/>
      <c r="B85" s="8" t="s">
        <v>39</v>
      </c>
      <c r="C85" s="377"/>
      <c r="D85" s="377"/>
      <c r="E85" s="395"/>
      <c r="F85" s="452"/>
      <c r="G85" s="381"/>
      <c r="H85" s="381"/>
      <c r="I85" s="381"/>
      <c r="J85" s="12">
        <v>2783.88</v>
      </c>
      <c r="K85" s="12">
        <v>0</v>
      </c>
      <c r="L85" s="12">
        <v>0</v>
      </c>
      <c r="M85" s="12">
        <v>2359.2199999999998</v>
      </c>
      <c r="N85" s="12"/>
      <c r="O85" s="12">
        <v>2783.88</v>
      </c>
      <c r="P85" s="12">
        <v>0</v>
      </c>
      <c r="Q85" s="295">
        <v>0</v>
      </c>
      <c r="R85" s="295">
        <v>0</v>
      </c>
      <c r="S85" s="295">
        <v>0</v>
      </c>
      <c r="T85" s="295">
        <v>0</v>
      </c>
      <c r="U85" s="295">
        <v>0</v>
      </c>
      <c r="V85" s="295">
        <v>0</v>
      </c>
      <c r="W85" s="295">
        <v>0</v>
      </c>
      <c r="X85" s="295">
        <v>0</v>
      </c>
      <c r="Y85" s="295">
        <v>0</v>
      </c>
      <c r="Z85" s="295">
        <v>0</v>
      </c>
      <c r="AA85" s="295">
        <v>0</v>
      </c>
      <c r="AB85" s="295">
        <v>0</v>
      </c>
      <c r="AC85" s="295">
        <v>0</v>
      </c>
      <c r="AD85" s="318">
        <v>0</v>
      </c>
      <c r="AE85" s="295">
        <f>AD85</f>
        <v>0</v>
      </c>
      <c r="AF85" s="110"/>
      <c r="AG85" s="110"/>
      <c r="AH85" s="110"/>
      <c r="AI85" s="370"/>
    </row>
    <row r="86" spans="1:35" ht="25.5" customHeight="1" x14ac:dyDescent="0.25">
      <c r="A86" s="427" t="s">
        <v>80</v>
      </c>
      <c r="B86" s="184" t="s">
        <v>23</v>
      </c>
      <c r="C86" s="376">
        <v>400</v>
      </c>
      <c r="D86" s="376">
        <v>200</v>
      </c>
      <c r="E86" s="442"/>
      <c r="F86" s="443"/>
      <c r="G86" s="380">
        <v>2018</v>
      </c>
      <c r="H86" s="380">
        <v>2018</v>
      </c>
      <c r="I86" s="380" t="s">
        <v>61</v>
      </c>
      <c r="J86" s="52">
        <f>J87</f>
        <v>2538.5700000000002</v>
      </c>
      <c r="K86" s="52">
        <f>K87</f>
        <v>0</v>
      </c>
      <c r="L86" s="52">
        <f>L87</f>
        <v>0</v>
      </c>
      <c r="M86" s="52">
        <f>M87</f>
        <v>2151.33</v>
      </c>
      <c r="N86" s="52"/>
      <c r="O86" s="52">
        <f>O87</f>
        <v>2538.5700000000002</v>
      </c>
      <c r="P86" s="52">
        <f>P87</f>
        <v>0</v>
      </c>
      <c r="Q86" s="350">
        <v>0</v>
      </c>
      <c r="R86" s="350">
        <v>0</v>
      </c>
      <c r="S86" s="350">
        <v>0</v>
      </c>
      <c r="T86" s="350">
        <v>0</v>
      </c>
      <c r="U86" s="350">
        <v>0</v>
      </c>
      <c r="V86" s="350">
        <v>0</v>
      </c>
      <c r="W86" s="350">
        <v>0</v>
      </c>
      <c r="X86" s="350">
        <v>0</v>
      </c>
      <c r="Y86" s="350">
        <v>0</v>
      </c>
      <c r="Z86" s="350">
        <v>0</v>
      </c>
      <c r="AA86" s="350">
        <v>0</v>
      </c>
      <c r="AB86" s="350">
        <v>0</v>
      </c>
      <c r="AC86" s="350">
        <v>0</v>
      </c>
      <c r="AD86" s="364">
        <f>AD87</f>
        <v>0</v>
      </c>
      <c r="AE86" s="295">
        <f t="shared" ref="AE86:AE89" si="47">AD86</f>
        <v>0</v>
      </c>
      <c r="AF86" s="110"/>
      <c r="AG86" s="110"/>
      <c r="AH86" s="110"/>
      <c r="AI86" s="370"/>
    </row>
    <row r="87" spans="1:35" x14ac:dyDescent="0.25">
      <c r="A87" s="428"/>
      <c r="B87" s="4" t="s">
        <v>39</v>
      </c>
      <c r="C87" s="452"/>
      <c r="D87" s="452"/>
      <c r="E87" s="442"/>
      <c r="F87" s="443"/>
      <c r="G87" s="381"/>
      <c r="H87" s="381"/>
      <c r="I87" s="381"/>
      <c r="J87" s="16">
        <v>2538.5700000000002</v>
      </c>
      <c r="K87" s="16">
        <v>0</v>
      </c>
      <c r="L87" s="16">
        <v>0</v>
      </c>
      <c r="M87" s="16">
        <v>2151.33</v>
      </c>
      <c r="N87" s="16"/>
      <c r="O87" s="16">
        <v>2538.5700000000002</v>
      </c>
      <c r="P87" s="16">
        <v>0</v>
      </c>
      <c r="Q87" s="295">
        <v>0</v>
      </c>
      <c r="R87" s="295">
        <v>0</v>
      </c>
      <c r="S87" s="295">
        <v>0</v>
      </c>
      <c r="T87" s="295">
        <v>0</v>
      </c>
      <c r="U87" s="295">
        <v>0</v>
      </c>
      <c r="V87" s="295">
        <v>0</v>
      </c>
      <c r="W87" s="295">
        <v>0</v>
      </c>
      <c r="X87" s="295">
        <v>0</v>
      </c>
      <c r="Y87" s="295">
        <v>0</v>
      </c>
      <c r="Z87" s="295">
        <v>0</v>
      </c>
      <c r="AA87" s="295">
        <v>0</v>
      </c>
      <c r="AB87" s="295">
        <v>0</v>
      </c>
      <c r="AC87" s="295">
        <v>0</v>
      </c>
      <c r="AD87" s="318">
        <v>0</v>
      </c>
      <c r="AE87" s="295">
        <f t="shared" si="47"/>
        <v>0</v>
      </c>
      <c r="AF87" s="110"/>
      <c r="AG87" s="110"/>
      <c r="AH87" s="110"/>
      <c r="AI87" s="370"/>
    </row>
    <row r="88" spans="1:35" ht="29.25" customHeight="1" x14ac:dyDescent="0.25">
      <c r="A88" s="427" t="s">
        <v>81</v>
      </c>
      <c r="B88" s="184" t="s">
        <v>24</v>
      </c>
      <c r="C88" s="439">
        <v>160</v>
      </c>
      <c r="D88" s="439">
        <v>280</v>
      </c>
      <c r="E88" s="83"/>
      <c r="F88" s="488"/>
      <c r="G88" s="80"/>
      <c r="H88" s="80"/>
      <c r="I88" s="374" t="s">
        <v>61</v>
      </c>
      <c r="J88" s="212">
        <f>J89+J90</f>
        <v>14390.08</v>
      </c>
      <c r="K88" s="212">
        <f>K89+K90</f>
        <v>0</v>
      </c>
      <c r="L88" s="212">
        <f>L89+L90</f>
        <v>427.05</v>
      </c>
      <c r="M88" s="212">
        <f>M89+M90</f>
        <v>11767.93</v>
      </c>
      <c r="N88" s="212"/>
      <c r="O88" s="212">
        <f>O89+O90</f>
        <v>14390.08</v>
      </c>
      <c r="P88" s="212">
        <f>P89+P90</f>
        <v>503.92</v>
      </c>
      <c r="Q88" s="350">
        <v>0</v>
      </c>
      <c r="R88" s="350">
        <v>0</v>
      </c>
      <c r="S88" s="350">
        <v>0</v>
      </c>
      <c r="T88" s="350">
        <v>0</v>
      </c>
      <c r="U88" s="350">
        <v>0</v>
      </c>
      <c r="V88" s="350">
        <v>0</v>
      </c>
      <c r="W88" s="350">
        <v>0</v>
      </c>
      <c r="X88" s="350">
        <v>0</v>
      </c>
      <c r="Y88" s="350">
        <v>0</v>
      </c>
      <c r="Z88" s="350">
        <v>0</v>
      </c>
      <c r="AA88" s="350">
        <v>0</v>
      </c>
      <c r="AB88" s="350">
        <v>0</v>
      </c>
      <c r="AC88" s="350">
        <v>0</v>
      </c>
      <c r="AD88" s="364">
        <f>AD89</f>
        <v>503.92</v>
      </c>
      <c r="AE88" s="327">
        <f t="shared" si="47"/>
        <v>503.92</v>
      </c>
      <c r="AF88" s="110"/>
      <c r="AG88" s="110"/>
      <c r="AH88" s="110"/>
      <c r="AI88" s="517" t="s">
        <v>244</v>
      </c>
    </row>
    <row r="89" spans="1:35" x14ac:dyDescent="0.25">
      <c r="A89" s="428"/>
      <c r="B89" s="8" t="s">
        <v>39</v>
      </c>
      <c r="C89" s="440"/>
      <c r="D89" s="440"/>
      <c r="E89" s="83"/>
      <c r="F89" s="489"/>
      <c r="G89" s="80">
        <v>2017</v>
      </c>
      <c r="H89" s="80">
        <v>2017</v>
      </c>
      <c r="I89" s="502"/>
      <c r="J89" s="71">
        <v>503.92</v>
      </c>
      <c r="K89" s="71">
        <v>0</v>
      </c>
      <c r="L89" s="71">
        <v>427.05</v>
      </c>
      <c r="M89" s="71">
        <v>0</v>
      </c>
      <c r="N89" s="71"/>
      <c r="O89" s="71">
        <v>503.92</v>
      </c>
      <c r="P89" s="71">
        <f>O89</f>
        <v>503.92</v>
      </c>
      <c r="Q89" s="295">
        <v>0</v>
      </c>
      <c r="R89" s="295">
        <v>0</v>
      </c>
      <c r="S89" s="295">
        <v>0</v>
      </c>
      <c r="T89" s="295">
        <v>0</v>
      </c>
      <c r="U89" s="295">
        <v>0</v>
      </c>
      <c r="V89" s="295">
        <v>0</v>
      </c>
      <c r="W89" s="295">
        <v>0</v>
      </c>
      <c r="X89" s="295">
        <v>0</v>
      </c>
      <c r="Y89" s="295">
        <v>0</v>
      </c>
      <c r="Z89" s="295">
        <v>0</v>
      </c>
      <c r="AA89" s="295">
        <v>0</v>
      </c>
      <c r="AB89" s="295">
        <v>0</v>
      </c>
      <c r="AC89" s="295">
        <v>0</v>
      </c>
      <c r="AD89" s="318">
        <f>P89-Q89</f>
        <v>503.92</v>
      </c>
      <c r="AE89" s="295">
        <f t="shared" si="47"/>
        <v>503.92</v>
      </c>
      <c r="AF89" s="110"/>
      <c r="AG89" s="110"/>
      <c r="AH89" s="110"/>
      <c r="AI89" s="520"/>
    </row>
    <row r="90" spans="1:35" x14ac:dyDescent="0.25">
      <c r="A90" s="429"/>
      <c r="B90" s="8" t="s">
        <v>41</v>
      </c>
      <c r="C90" s="441"/>
      <c r="D90" s="441"/>
      <c r="E90" s="83"/>
      <c r="F90" s="490"/>
      <c r="G90" s="80">
        <v>2018</v>
      </c>
      <c r="H90" s="80">
        <v>2018</v>
      </c>
      <c r="I90" s="375"/>
      <c r="J90" s="71">
        <v>13886.16</v>
      </c>
      <c r="K90" s="71">
        <v>0</v>
      </c>
      <c r="L90" s="71">
        <v>0</v>
      </c>
      <c r="M90" s="71">
        <v>11767.93</v>
      </c>
      <c r="N90" s="71"/>
      <c r="O90" s="71">
        <v>13886.16</v>
      </c>
      <c r="P90" s="71">
        <v>0</v>
      </c>
      <c r="Q90" s="110"/>
      <c r="R90" s="110"/>
      <c r="S90" s="110"/>
      <c r="T90" s="110"/>
      <c r="U90" s="110"/>
      <c r="V90" s="110"/>
      <c r="W90" s="110"/>
      <c r="X90" s="110"/>
      <c r="Y90" s="110"/>
      <c r="Z90" s="110"/>
      <c r="AA90" s="110"/>
      <c r="AB90" s="110"/>
      <c r="AC90" s="110"/>
      <c r="AD90" s="356"/>
      <c r="AE90" s="110"/>
      <c r="AF90" s="110"/>
      <c r="AG90" s="110"/>
      <c r="AH90" s="110"/>
      <c r="AI90" s="370"/>
    </row>
    <row r="91" spans="1:35" ht="15.75" customHeight="1" x14ac:dyDescent="0.25">
      <c r="A91" s="17" t="s">
        <v>29</v>
      </c>
      <c r="B91" s="559" t="s">
        <v>33</v>
      </c>
      <c r="C91" s="560"/>
      <c r="D91" s="560"/>
      <c r="E91" s="560"/>
      <c r="F91" s="560"/>
      <c r="G91" s="560"/>
      <c r="H91" s="561"/>
      <c r="I91" s="92"/>
      <c r="J91" s="20"/>
      <c r="K91" s="20"/>
      <c r="L91" s="20"/>
      <c r="M91" s="20"/>
      <c r="N91" s="20"/>
      <c r="O91" s="20"/>
      <c r="P91" s="20"/>
      <c r="Q91" s="110"/>
      <c r="R91" s="110"/>
      <c r="S91" s="110"/>
      <c r="T91" s="110"/>
      <c r="U91" s="110"/>
      <c r="V91" s="110"/>
      <c r="W91" s="110"/>
      <c r="X91" s="110"/>
      <c r="Y91" s="110"/>
      <c r="Z91" s="110"/>
      <c r="AA91" s="110"/>
      <c r="AB91" s="110"/>
      <c r="AC91" s="110"/>
      <c r="AD91" s="356"/>
      <c r="AE91" s="110"/>
      <c r="AF91" s="110"/>
      <c r="AG91" s="110"/>
      <c r="AH91" s="110"/>
      <c r="AI91" s="370"/>
    </row>
    <row r="92" spans="1:35" ht="51" x14ac:dyDescent="0.25">
      <c r="A92" s="433"/>
      <c r="B92" s="562"/>
      <c r="C92" s="563"/>
      <c r="D92" s="563"/>
      <c r="E92" s="563"/>
      <c r="F92" s="563"/>
      <c r="G92" s="563"/>
      <c r="H92" s="564"/>
      <c r="I92" s="14" t="s">
        <v>60</v>
      </c>
      <c r="J92" s="12">
        <v>0</v>
      </c>
      <c r="K92" s="12">
        <v>0</v>
      </c>
      <c r="L92" s="12">
        <v>0</v>
      </c>
      <c r="M92" s="12">
        <v>0</v>
      </c>
      <c r="N92" s="12"/>
      <c r="O92" s="12">
        <v>0</v>
      </c>
      <c r="P92" s="12">
        <v>0</v>
      </c>
      <c r="Q92" s="110"/>
      <c r="R92" s="110"/>
      <c r="S92" s="110"/>
      <c r="T92" s="110"/>
      <c r="U92" s="110"/>
      <c r="V92" s="110"/>
      <c r="W92" s="110"/>
      <c r="X92" s="110"/>
      <c r="Y92" s="110"/>
      <c r="Z92" s="110"/>
      <c r="AA92" s="110"/>
      <c r="AB92" s="110"/>
      <c r="AC92" s="110"/>
      <c r="AD92" s="356"/>
      <c r="AE92" s="110"/>
      <c r="AF92" s="110"/>
      <c r="AG92" s="110"/>
      <c r="AH92" s="110"/>
      <c r="AI92" s="370"/>
    </row>
    <row r="93" spans="1:35" ht="38.25" x14ac:dyDescent="0.25">
      <c r="A93" s="434"/>
      <c r="B93" s="562"/>
      <c r="C93" s="563"/>
      <c r="D93" s="563"/>
      <c r="E93" s="563"/>
      <c r="F93" s="563"/>
      <c r="G93" s="563"/>
      <c r="H93" s="564"/>
      <c r="I93" s="14" t="s">
        <v>61</v>
      </c>
      <c r="J93" s="12">
        <f>J96+J100</f>
        <v>32547.94</v>
      </c>
      <c r="K93" s="12">
        <f>K96+K100</f>
        <v>27583</v>
      </c>
      <c r="L93" s="12">
        <f>L96+L100</f>
        <v>0</v>
      </c>
      <c r="M93" s="12">
        <f>M96+M100</f>
        <v>0</v>
      </c>
      <c r="N93" s="12"/>
      <c r="O93" s="32">
        <f>O96+O100</f>
        <v>25306.93</v>
      </c>
      <c r="P93" s="12">
        <f t="shared" ref="P93:AH93" si="48">P96+P100</f>
        <v>0</v>
      </c>
      <c r="Q93" s="12">
        <f t="shared" si="48"/>
        <v>0</v>
      </c>
      <c r="R93" s="12">
        <f t="shared" si="48"/>
        <v>0</v>
      </c>
      <c r="S93" s="12">
        <f t="shared" si="48"/>
        <v>0</v>
      </c>
      <c r="T93" s="12">
        <f t="shared" si="48"/>
        <v>0</v>
      </c>
      <c r="U93" s="12">
        <f t="shared" si="48"/>
        <v>0</v>
      </c>
      <c r="V93" s="12">
        <f t="shared" si="48"/>
        <v>0</v>
      </c>
      <c r="W93" s="12">
        <f t="shared" si="48"/>
        <v>0</v>
      </c>
      <c r="X93" s="12">
        <f t="shared" si="48"/>
        <v>0</v>
      </c>
      <c r="Y93" s="12">
        <f t="shared" si="48"/>
        <v>0</v>
      </c>
      <c r="Z93" s="12">
        <f t="shared" si="48"/>
        <v>0</v>
      </c>
      <c r="AA93" s="12">
        <f t="shared" si="48"/>
        <v>0</v>
      </c>
      <c r="AB93" s="12">
        <f t="shared" si="48"/>
        <v>0</v>
      </c>
      <c r="AC93" s="12">
        <f t="shared" si="48"/>
        <v>0</v>
      </c>
      <c r="AD93" s="318">
        <f t="shared" si="48"/>
        <v>0</v>
      </c>
      <c r="AE93" s="12">
        <f t="shared" si="48"/>
        <v>0</v>
      </c>
      <c r="AF93" s="321" t="e">
        <f>ROUND((AE93*100/P93),2)</f>
        <v>#DIV/0!</v>
      </c>
      <c r="AG93" s="12">
        <f t="shared" si="48"/>
        <v>0</v>
      </c>
      <c r="AH93" s="12">
        <f t="shared" si="48"/>
        <v>0</v>
      </c>
      <c r="AI93" s="370"/>
    </row>
    <row r="94" spans="1:35" ht="25.5" x14ac:dyDescent="0.25">
      <c r="A94" s="434"/>
      <c r="B94" s="562"/>
      <c r="C94" s="563"/>
      <c r="D94" s="563"/>
      <c r="E94" s="563"/>
      <c r="F94" s="563"/>
      <c r="G94" s="563"/>
      <c r="H94" s="564"/>
      <c r="I94" s="14" t="s">
        <v>14</v>
      </c>
      <c r="J94" s="12">
        <v>0</v>
      </c>
      <c r="K94" s="12">
        <v>0</v>
      </c>
      <c r="L94" s="12">
        <v>0</v>
      </c>
      <c r="M94" s="12">
        <v>0</v>
      </c>
      <c r="N94" s="12"/>
      <c r="O94" s="12">
        <v>0</v>
      </c>
      <c r="P94" s="12">
        <v>0</v>
      </c>
      <c r="Q94" s="110"/>
      <c r="R94" s="110"/>
      <c r="S94" s="110"/>
      <c r="T94" s="110"/>
      <c r="U94" s="110"/>
      <c r="V94" s="110"/>
      <c r="W94" s="110"/>
      <c r="X94" s="110"/>
      <c r="Y94" s="110"/>
      <c r="Z94" s="110"/>
      <c r="AA94" s="110"/>
      <c r="AB94" s="110"/>
      <c r="AC94" s="110"/>
      <c r="AD94" s="356"/>
      <c r="AE94" s="110"/>
      <c r="AF94" s="110"/>
      <c r="AG94" s="110"/>
      <c r="AH94" s="110"/>
      <c r="AI94" s="370"/>
    </row>
    <row r="95" spans="1:35" ht="25.5" x14ac:dyDescent="0.25">
      <c r="A95" s="435"/>
      <c r="B95" s="565"/>
      <c r="C95" s="566"/>
      <c r="D95" s="566"/>
      <c r="E95" s="566"/>
      <c r="F95" s="566"/>
      <c r="G95" s="566"/>
      <c r="H95" s="567"/>
      <c r="I95" s="14" t="s">
        <v>13</v>
      </c>
      <c r="J95" s="12">
        <v>0</v>
      </c>
      <c r="K95" s="12">
        <v>0</v>
      </c>
      <c r="L95" s="12">
        <v>0</v>
      </c>
      <c r="M95" s="12">
        <v>0</v>
      </c>
      <c r="N95" s="12"/>
      <c r="O95" s="12">
        <v>0</v>
      </c>
      <c r="P95" s="12">
        <v>0</v>
      </c>
      <c r="Q95" s="110"/>
      <c r="R95" s="110"/>
      <c r="S95" s="110"/>
      <c r="T95" s="110"/>
      <c r="U95" s="110"/>
      <c r="V95" s="110"/>
      <c r="W95" s="110"/>
      <c r="X95" s="110"/>
      <c r="Y95" s="110"/>
      <c r="Z95" s="110"/>
      <c r="AA95" s="110"/>
      <c r="AB95" s="110"/>
      <c r="AC95" s="110"/>
      <c r="AD95" s="356"/>
      <c r="AE95" s="110"/>
      <c r="AF95" s="110"/>
      <c r="AG95" s="110"/>
      <c r="AH95" s="110"/>
      <c r="AI95" s="370"/>
    </row>
    <row r="96" spans="1:35" ht="64.5" customHeight="1" x14ac:dyDescent="0.25">
      <c r="A96" s="427" t="s">
        <v>68</v>
      </c>
      <c r="B96" s="184" t="s">
        <v>58</v>
      </c>
      <c r="C96" s="442"/>
      <c r="D96" s="442"/>
      <c r="E96" s="442"/>
      <c r="F96" s="442"/>
      <c r="G96" s="380">
        <v>2016</v>
      </c>
      <c r="H96" s="380">
        <v>2016</v>
      </c>
      <c r="I96" s="380" t="s">
        <v>61</v>
      </c>
      <c r="J96" s="213">
        <f>J97</f>
        <v>214.44</v>
      </c>
      <c r="K96" s="11">
        <f>K97</f>
        <v>181.73</v>
      </c>
      <c r="L96" s="11">
        <f>L97</f>
        <v>0</v>
      </c>
      <c r="M96" s="11">
        <f>M97</f>
        <v>0</v>
      </c>
      <c r="N96" s="11"/>
      <c r="O96" s="213">
        <f>O97</f>
        <v>84.44</v>
      </c>
      <c r="P96" s="213">
        <f>P97</f>
        <v>0</v>
      </c>
      <c r="Q96" s="213">
        <f>Q97</f>
        <v>0</v>
      </c>
      <c r="R96" s="213">
        <f t="shared" ref="R96:AH96" si="49">R97</f>
        <v>0</v>
      </c>
      <c r="S96" s="213">
        <f t="shared" si="49"/>
        <v>0</v>
      </c>
      <c r="T96" s="213">
        <f t="shared" si="49"/>
        <v>0</v>
      </c>
      <c r="U96" s="213">
        <f t="shared" si="49"/>
        <v>0</v>
      </c>
      <c r="V96" s="213">
        <f t="shared" si="49"/>
        <v>0</v>
      </c>
      <c r="W96" s="213">
        <f t="shared" si="49"/>
        <v>0</v>
      </c>
      <c r="X96" s="213">
        <f t="shared" si="49"/>
        <v>0</v>
      </c>
      <c r="Y96" s="213">
        <f t="shared" si="49"/>
        <v>0</v>
      </c>
      <c r="Z96" s="213">
        <f t="shared" si="49"/>
        <v>0</v>
      </c>
      <c r="AA96" s="213">
        <f t="shared" si="49"/>
        <v>0</v>
      </c>
      <c r="AB96" s="213">
        <f t="shared" si="49"/>
        <v>0</v>
      </c>
      <c r="AC96" s="213">
        <f t="shared" si="49"/>
        <v>0</v>
      </c>
      <c r="AD96" s="364">
        <f t="shared" si="49"/>
        <v>0</v>
      </c>
      <c r="AE96" s="213">
        <f t="shared" si="49"/>
        <v>0</v>
      </c>
      <c r="AF96" s="214" t="e">
        <f>ROUND((AE96*100/P96),2)</f>
        <v>#DIV/0!</v>
      </c>
      <c r="AG96" s="11">
        <f t="shared" si="49"/>
        <v>0</v>
      </c>
      <c r="AH96" s="11">
        <f t="shared" si="49"/>
        <v>0</v>
      </c>
      <c r="AI96" s="521"/>
    </row>
    <row r="97" spans="1:35" x14ac:dyDescent="0.25">
      <c r="A97" s="428"/>
      <c r="B97" s="15" t="s">
        <v>39</v>
      </c>
      <c r="C97" s="443"/>
      <c r="D97" s="443"/>
      <c r="E97" s="442"/>
      <c r="F97" s="443"/>
      <c r="G97" s="382"/>
      <c r="H97" s="382"/>
      <c r="I97" s="382"/>
      <c r="J97" s="12">
        <v>214.44</v>
      </c>
      <c r="K97" s="12">
        <v>181.73</v>
      </c>
      <c r="L97" s="12">
        <v>0</v>
      </c>
      <c r="M97" s="12">
        <v>0</v>
      </c>
      <c r="N97" s="12"/>
      <c r="O97" s="16">
        <v>84.44</v>
      </c>
      <c r="P97" s="12">
        <v>0</v>
      </c>
      <c r="Q97" s="110">
        <f>SUM(Q98:Q99)</f>
        <v>0</v>
      </c>
      <c r="R97" s="110">
        <f t="shared" ref="R97:AH97" si="50">SUM(R98:R99)</f>
        <v>0</v>
      </c>
      <c r="S97" s="110">
        <f t="shared" si="50"/>
        <v>0</v>
      </c>
      <c r="T97" s="110">
        <f t="shared" si="50"/>
        <v>0</v>
      </c>
      <c r="U97" s="110">
        <f t="shared" si="50"/>
        <v>0</v>
      </c>
      <c r="V97" s="110">
        <f t="shared" si="50"/>
        <v>0</v>
      </c>
      <c r="W97" s="110">
        <f t="shared" si="50"/>
        <v>0</v>
      </c>
      <c r="X97" s="110">
        <f>P97</f>
        <v>0</v>
      </c>
      <c r="Y97" s="110">
        <f t="shared" si="50"/>
        <v>0</v>
      </c>
      <c r="Z97" s="110">
        <f t="shared" si="50"/>
        <v>0</v>
      </c>
      <c r="AA97" s="110">
        <f>SUM(AA98:AA99)</f>
        <v>0</v>
      </c>
      <c r="AB97" s="110">
        <f t="shared" si="50"/>
        <v>0</v>
      </c>
      <c r="AC97" s="110">
        <f t="shared" si="50"/>
        <v>0</v>
      </c>
      <c r="AD97" s="356">
        <f>P97-Q97</f>
        <v>0</v>
      </c>
      <c r="AE97" s="110">
        <f t="shared" ref="AE97:AE105" si="51">AD97</f>
        <v>0</v>
      </c>
      <c r="AF97" s="321" t="e">
        <f>ROUND((AE97*100/P97),2)</f>
        <v>#DIV/0!</v>
      </c>
      <c r="AG97" s="110">
        <f t="shared" si="50"/>
        <v>0</v>
      </c>
      <c r="AH97" s="110">
        <f t="shared" si="50"/>
        <v>0</v>
      </c>
      <c r="AI97" s="529"/>
    </row>
    <row r="98" spans="1:35" s="200" customFormat="1" hidden="1" x14ac:dyDescent="0.25">
      <c r="A98" s="191"/>
      <c r="B98" s="201" t="s">
        <v>167</v>
      </c>
      <c r="C98" s="202"/>
      <c r="D98" s="202"/>
      <c r="E98" s="203"/>
      <c r="F98" s="202"/>
      <c r="G98" s="204"/>
      <c r="H98" s="204"/>
      <c r="I98" s="204"/>
      <c r="J98" s="197"/>
      <c r="K98" s="197"/>
      <c r="L98" s="197"/>
      <c r="M98" s="197"/>
      <c r="N98" s="197"/>
      <c r="O98" s="197"/>
      <c r="P98" s="198">
        <f>R98+T98+V98+X98</f>
        <v>0</v>
      </c>
      <c r="Q98" s="198">
        <v>0</v>
      </c>
      <c r="R98" s="276"/>
      <c r="S98" s="276">
        <v>0</v>
      </c>
      <c r="T98" s="276">
        <v>0</v>
      </c>
      <c r="U98" s="199">
        <v>0</v>
      </c>
      <c r="V98" s="199"/>
      <c r="W98" s="199"/>
      <c r="X98" s="199"/>
      <c r="Y98" s="199"/>
      <c r="Z98" s="199">
        <v>0</v>
      </c>
      <c r="AA98" s="199">
        <v>0</v>
      </c>
      <c r="AB98" s="199"/>
      <c r="AC98" s="199"/>
      <c r="AD98" s="359">
        <f>P98-Q98</f>
        <v>0</v>
      </c>
      <c r="AE98" s="199">
        <f t="shared" si="51"/>
        <v>0</v>
      </c>
      <c r="AF98" s="199"/>
      <c r="AG98" s="199"/>
      <c r="AH98" s="199"/>
      <c r="AI98" s="373"/>
    </row>
    <row r="99" spans="1:35" s="200" customFormat="1" hidden="1" x14ac:dyDescent="0.25">
      <c r="A99" s="191"/>
      <c r="B99" s="201" t="s">
        <v>174</v>
      </c>
      <c r="C99" s="202"/>
      <c r="D99" s="202"/>
      <c r="E99" s="203"/>
      <c r="F99" s="202"/>
      <c r="G99" s="204"/>
      <c r="H99" s="204"/>
      <c r="I99" s="204"/>
      <c r="J99" s="197"/>
      <c r="K99" s="197"/>
      <c r="L99" s="197"/>
      <c r="M99" s="197"/>
      <c r="N99" s="197"/>
      <c r="O99" s="197"/>
      <c r="P99" s="198">
        <f>R99+T99+V99+X99</f>
        <v>0</v>
      </c>
      <c r="Q99" s="198">
        <f>S99+U99+W99+Y99</f>
        <v>0</v>
      </c>
      <c r="R99" s="276">
        <v>0</v>
      </c>
      <c r="S99" s="276">
        <v>0</v>
      </c>
      <c r="T99" s="276">
        <v>0</v>
      </c>
      <c r="U99" s="199">
        <v>0</v>
      </c>
      <c r="V99" s="199">
        <v>0</v>
      </c>
      <c r="W99" s="199">
        <v>0</v>
      </c>
      <c r="X99" s="199"/>
      <c r="Y99" s="199"/>
      <c r="Z99" s="199">
        <f>AA99</f>
        <v>0</v>
      </c>
      <c r="AA99" s="199">
        <v>0</v>
      </c>
      <c r="AB99" s="199"/>
      <c r="AC99" s="199"/>
      <c r="AD99" s="359">
        <f>P99-Q99</f>
        <v>0</v>
      </c>
      <c r="AE99" s="199">
        <f t="shared" si="51"/>
        <v>0</v>
      </c>
      <c r="AF99" s="199"/>
      <c r="AG99" s="199"/>
      <c r="AH99" s="199"/>
      <c r="AI99" s="373"/>
    </row>
    <row r="100" spans="1:35" ht="29.25" customHeight="1" x14ac:dyDescent="0.25">
      <c r="A100" s="415" t="s">
        <v>82</v>
      </c>
      <c r="B100" s="185" t="s">
        <v>27</v>
      </c>
      <c r="C100" s="479"/>
      <c r="D100" s="479"/>
      <c r="E100" s="479"/>
      <c r="F100" s="85"/>
      <c r="G100" s="480">
        <v>2016</v>
      </c>
      <c r="H100" s="480">
        <v>2016</v>
      </c>
      <c r="I100" s="380" t="s">
        <v>61</v>
      </c>
      <c r="J100" s="212">
        <f>J101</f>
        <v>32333.5</v>
      </c>
      <c r="K100" s="52">
        <f>K101</f>
        <v>27401.27</v>
      </c>
      <c r="L100" s="52">
        <f>L101</f>
        <v>0</v>
      </c>
      <c r="M100" s="52">
        <f>M101</f>
        <v>0</v>
      </c>
      <c r="N100" s="52"/>
      <c r="O100" s="212">
        <f>O101</f>
        <v>25222.49</v>
      </c>
      <c r="P100" s="212">
        <f>P101</f>
        <v>0</v>
      </c>
      <c r="Q100" s="213">
        <f>Q101</f>
        <v>0</v>
      </c>
      <c r="R100" s="213">
        <f t="shared" ref="R100:AH100" si="52">R101</f>
        <v>0</v>
      </c>
      <c r="S100" s="213">
        <f t="shared" si="52"/>
        <v>0</v>
      </c>
      <c r="T100" s="213">
        <f t="shared" si="52"/>
        <v>0</v>
      </c>
      <c r="U100" s="213">
        <f t="shared" si="52"/>
        <v>0</v>
      </c>
      <c r="V100" s="213">
        <f t="shared" si="52"/>
        <v>0</v>
      </c>
      <c r="W100" s="213">
        <f t="shared" si="52"/>
        <v>0</v>
      </c>
      <c r="X100" s="213">
        <f t="shared" si="52"/>
        <v>0</v>
      </c>
      <c r="Y100" s="213">
        <f t="shared" si="52"/>
        <v>0</v>
      </c>
      <c r="Z100" s="213">
        <f t="shared" si="52"/>
        <v>0</v>
      </c>
      <c r="AA100" s="213">
        <f t="shared" si="52"/>
        <v>0</v>
      </c>
      <c r="AB100" s="213">
        <f t="shared" si="52"/>
        <v>0</v>
      </c>
      <c r="AC100" s="213">
        <f t="shared" si="52"/>
        <v>0</v>
      </c>
      <c r="AD100" s="364">
        <f t="shared" si="52"/>
        <v>0</v>
      </c>
      <c r="AE100" s="213">
        <f t="shared" si="51"/>
        <v>0</v>
      </c>
      <c r="AF100" s="214" t="e">
        <f>ROUND((AE100*100/P100),2)</f>
        <v>#DIV/0!</v>
      </c>
      <c r="AG100" s="213">
        <f t="shared" si="52"/>
        <v>0</v>
      </c>
      <c r="AH100" s="213">
        <f t="shared" si="52"/>
        <v>0</v>
      </c>
      <c r="AI100" s="521"/>
    </row>
    <row r="101" spans="1:35" ht="66" customHeight="1" x14ac:dyDescent="0.25">
      <c r="A101" s="416"/>
      <c r="B101" s="87" t="s">
        <v>39</v>
      </c>
      <c r="C101" s="378"/>
      <c r="D101" s="378"/>
      <c r="E101" s="378"/>
      <c r="F101" s="88"/>
      <c r="G101" s="481"/>
      <c r="H101" s="481"/>
      <c r="I101" s="382"/>
      <c r="J101" s="16">
        <v>32333.5</v>
      </c>
      <c r="K101" s="16">
        <v>27401.27</v>
      </c>
      <c r="L101" s="16">
        <v>0</v>
      </c>
      <c r="M101" s="16">
        <v>0</v>
      </c>
      <c r="N101" s="16"/>
      <c r="O101" s="16">
        <v>25222.49</v>
      </c>
      <c r="P101" s="16">
        <v>0</v>
      </c>
      <c r="Q101" s="295">
        <f t="shared" ref="Q101:AC101" si="53">SUM(Q102:Q105)</f>
        <v>0</v>
      </c>
      <c r="R101" s="295">
        <f t="shared" si="53"/>
        <v>0</v>
      </c>
      <c r="S101" s="295">
        <f t="shared" si="53"/>
        <v>0</v>
      </c>
      <c r="T101" s="295">
        <f t="shared" si="53"/>
        <v>0</v>
      </c>
      <c r="U101" s="295">
        <f t="shared" si="53"/>
        <v>0</v>
      </c>
      <c r="V101" s="295">
        <f t="shared" si="53"/>
        <v>0</v>
      </c>
      <c r="W101" s="295">
        <f t="shared" si="53"/>
        <v>0</v>
      </c>
      <c r="X101" s="295">
        <f>P101</f>
        <v>0</v>
      </c>
      <c r="Y101" s="295">
        <f t="shared" si="53"/>
        <v>0</v>
      </c>
      <c r="Z101" s="295">
        <f t="shared" si="53"/>
        <v>0</v>
      </c>
      <c r="AA101" s="295">
        <f t="shared" si="53"/>
        <v>0</v>
      </c>
      <c r="AB101" s="295">
        <f t="shared" si="53"/>
        <v>0</v>
      </c>
      <c r="AC101" s="295">
        <f t="shared" si="53"/>
        <v>0</v>
      </c>
      <c r="AD101" s="360">
        <f>P101-Q101</f>
        <v>0</v>
      </c>
      <c r="AE101" s="295">
        <f t="shared" si="51"/>
        <v>0</v>
      </c>
      <c r="AF101" s="321" t="e">
        <f>ROUND((AE101*100/P101),2)</f>
        <v>#DIV/0!</v>
      </c>
      <c r="AG101" s="295">
        <f>Z101</f>
        <v>0</v>
      </c>
      <c r="AH101" s="295">
        <f>AG101</f>
        <v>0</v>
      </c>
      <c r="AI101" s="529"/>
    </row>
    <row r="102" spans="1:35" s="200" customFormat="1" hidden="1" x14ac:dyDescent="0.25">
      <c r="A102" s="205"/>
      <c r="B102" s="208" t="s">
        <v>168</v>
      </c>
      <c r="C102" s="209"/>
      <c r="D102" s="210"/>
      <c r="E102" s="210"/>
      <c r="F102" s="211"/>
      <c r="G102" s="206"/>
      <c r="H102" s="206"/>
      <c r="I102" s="207"/>
      <c r="J102" s="197"/>
      <c r="K102" s="197"/>
      <c r="L102" s="197"/>
      <c r="M102" s="197"/>
      <c r="N102" s="197"/>
      <c r="O102" s="197"/>
      <c r="P102" s="198"/>
      <c r="Q102" s="198">
        <f>S102+U102+W102+Y102</f>
        <v>0</v>
      </c>
      <c r="R102" s="276">
        <v>0</v>
      </c>
      <c r="S102" s="276"/>
      <c r="T102" s="276"/>
      <c r="U102" s="276"/>
      <c r="V102" s="199"/>
      <c r="W102" s="199"/>
      <c r="X102" s="199"/>
      <c r="Y102" s="199"/>
      <c r="Z102" s="199">
        <v>0</v>
      </c>
      <c r="AA102" s="199"/>
      <c r="AB102" s="199"/>
      <c r="AC102" s="199"/>
      <c r="AD102" s="359">
        <f>P102-Q102</f>
        <v>0</v>
      </c>
      <c r="AE102" s="199">
        <f t="shared" si="51"/>
        <v>0</v>
      </c>
      <c r="AF102" s="199"/>
      <c r="AG102" s="199"/>
      <c r="AH102" s="199"/>
      <c r="AI102" s="373"/>
    </row>
    <row r="103" spans="1:35" s="200" customFormat="1" hidden="1" x14ac:dyDescent="0.25">
      <c r="A103" s="205"/>
      <c r="B103" s="208" t="s">
        <v>174</v>
      </c>
      <c r="C103" s="209"/>
      <c r="D103" s="210"/>
      <c r="E103" s="210"/>
      <c r="F103" s="211"/>
      <c r="G103" s="206"/>
      <c r="H103" s="206"/>
      <c r="I103" s="207"/>
      <c r="J103" s="197"/>
      <c r="K103" s="197"/>
      <c r="L103" s="197"/>
      <c r="M103" s="197"/>
      <c r="N103" s="197"/>
      <c r="O103" s="197"/>
      <c r="P103" s="198"/>
      <c r="Q103" s="198">
        <f>S103+U103+W103+Y103</f>
        <v>0</v>
      </c>
      <c r="R103" s="276">
        <v>0</v>
      </c>
      <c r="S103" s="276"/>
      <c r="T103" s="276"/>
      <c r="U103" s="276"/>
      <c r="V103" s="199"/>
      <c r="W103" s="199"/>
      <c r="X103" s="199"/>
      <c r="Y103" s="199"/>
      <c r="Z103" s="199">
        <f>AA103</f>
        <v>0</v>
      </c>
      <c r="AA103" s="199"/>
      <c r="AB103" s="199"/>
      <c r="AC103" s="199"/>
      <c r="AD103" s="359">
        <f>P103-Q103</f>
        <v>0</v>
      </c>
      <c r="AE103" s="199">
        <f t="shared" si="51"/>
        <v>0</v>
      </c>
      <c r="AF103" s="199"/>
      <c r="AG103" s="199"/>
      <c r="AH103" s="199"/>
      <c r="AI103" s="373"/>
    </row>
    <row r="104" spans="1:35" s="200" customFormat="1" hidden="1" x14ac:dyDescent="0.25">
      <c r="A104" s="205"/>
      <c r="B104" s="208" t="s">
        <v>210</v>
      </c>
      <c r="C104" s="209"/>
      <c r="D104" s="210"/>
      <c r="E104" s="210"/>
      <c r="F104" s="211"/>
      <c r="G104" s="206"/>
      <c r="H104" s="206"/>
      <c r="I104" s="207"/>
      <c r="J104" s="197"/>
      <c r="K104" s="197"/>
      <c r="L104" s="197"/>
      <c r="M104" s="197"/>
      <c r="N104" s="197"/>
      <c r="O104" s="197"/>
      <c r="P104" s="198"/>
      <c r="Q104" s="198">
        <f>S104+U104+W104+Y104</f>
        <v>0</v>
      </c>
      <c r="R104" s="276"/>
      <c r="S104" s="276"/>
      <c r="T104" s="276"/>
      <c r="U104" s="276"/>
      <c r="V104" s="199"/>
      <c r="W104" s="199"/>
      <c r="X104" s="199"/>
      <c r="Y104" s="199"/>
      <c r="Z104" s="199">
        <f>AA104</f>
        <v>0</v>
      </c>
      <c r="AA104" s="199"/>
      <c r="AB104" s="199"/>
      <c r="AC104" s="199"/>
      <c r="AD104" s="359">
        <f>P104-Q104</f>
        <v>0</v>
      </c>
      <c r="AE104" s="199">
        <f t="shared" si="51"/>
        <v>0</v>
      </c>
      <c r="AF104" s="199"/>
      <c r="AG104" s="199"/>
      <c r="AH104" s="199"/>
      <c r="AI104" s="373"/>
    </row>
    <row r="105" spans="1:35" s="200" customFormat="1" ht="17.25" hidden="1" customHeight="1" x14ac:dyDescent="0.25">
      <c r="A105" s="205"/>
      <c r="B105" s="208" t="s">
        <v>171</v>
      </c>
      <c r="C105" s="215"/>
      <c r="D105" s="216"/>
      <c r="E105" s="216"/>
      <c r="F105" s="217"/>
      <c r="G105" s="206"/>
      <c r="H105" s="206"/>
      <c r="I105" s="207"/>
      <c r="J105" s="197"/>
      <c r="K105" s="197"/>
      <c r="L105" s="197"/>
      <c r="M105" s="197"/>
      <c r="N105" s="197"/>
      <c r="O105" s="197"/>
      <c r="P105" s="198"/>
      <c r="Q105" s="198">
        <f>S105+U105+W105+Y105</f>
        <v>0</v>
      </c>
      <c r="R105" s="198">
        <v>0</v>
      </c>
      <c r="S105" s="222"/>
      <c r="T105" s="276"/>
      <c r="U105" s="198"/>
      <c r="V105" s="199"/>
      <c r="W105" s="199"/>
      <c r="X105" s="199"/>
      <c r="Y105" s="199"/>
      <c r="Z105" s="198">
        <f>AA105</f>
        <v>0</v>
      </c>
      <c r="AA105" s="222"/>
      <c r="AB105" s="199"/>
      <c r="AC105" s="199"/>
      <c r="AD105" s="318">
        <f>P105-Q105</f>
        <v>0</v>
      </c>
      <c r="AE105" s="297">
        <f t="shared" si="51"/>
        <v>0</v>
      </c>
      <c r="AF105" s="199"/>
      <c r="AG105" s="199"/>
      <c r="AH105" s="199"/>
      <c r="AI105" s="373"/>
    </row>
    <row r="106" spans="1:35" ht="15.75" x14ac:dyDescent="0.25">
      <c r="A106" s="25" t="s">
        <v>34</v>
      </c>
      <c r="B106" s="90" t="s">
        <v>8</v>
      </c>
      <c r="C106" s="91"/>
      <c r="D106" s="27"/>
      <c r="E106" s="27"/>
      <c r="F106" s="27"/>
      <c r="G106" s="27"/>
      <c r="H106" s="27"/>
      <c r="I106" s="27"/>
      <c r="J106" s="109"/>
      <c r="K106" s="27"/>
      <c r="L106" s="27"/>
      <c r="M106" s="28"/>
      <c r="N106" s="27"/>
      <c r="O106" s="109"/>
      <c r="P106" s="109"/>
      <c r="Q106" s="110"/>
      <c r="R106" s="110"/>
      <c r="S106" s="110"/>
      <c r="T106" s="110"/>
      <c r="U106" s="110"/>
      <c r="V106" s="110"/>
      <c r="W106" s="110"/>
      <c r="X106" s="110"/>
      <c r="Y106" s="110"/>
      <c r="Z106" s="110"/>
      <c r="AA106" s="110"/>
      <c r="AB106" s="110"/>
      <c r="AC106" s="110"/>
      <c r="AD106" s="356"/>
      <c r="AE106" s="110"/>
      <c r="AF106" s="110"/>
      <c r="AG106" s="110"/>
      <c r="AH106" s="110"/>
      <c r="AI106" s="370"/>
    </row>
    <row r="107" spans="1:35" ht="15.75" x14ac:dyDescent="0.25">
      <c r="A107" s="503"/>
      <c r="B107" s="504"/>
      <c r="C107" s="504"/>
      <c r="D107" s="504"/>
      <c r="E107" s="504"/>
      <c r="F107" s="504"/>
      <c r="G107" s="504"/>
      <c r="H107" s="505"/>
      <c r="I107" s="76" t="s">
        <v>62</v>
      </c>
      <c r="J107" s="77">
        <f>J108+J109+J110+J111</f>
        <v>545863.42999999993</v>
      </c>
      <c r="K107" s="77">
        <f>K108+K109+K110+K111</f>
        <v>330680.78819999995</v>
      </c>
      <c r="L107" s="77">
        <f>L108+L109+L110+L111</f>
        <v>131192.06521</v>
      </c>
      <c r="M107" s="77">
        <f>M108+M109+M110+M111</f>
        <v>723.27910999999995</v>
      </c>
      <c r="N107" s="77"/>
      <c r="O107" s="77">
        <f>O108+O109+O110+O111</f>
        <v>538386.14999999991</v>
      </c>
      <c r="P107" s="77">
        <f>P108+P109+P110+P111</f>
        <v>157746.88</v>
      </c>
      <c r="Q107" s="110"/>
      <c r="R107" s="110"/>
      <c r="S107" s="110"/>
      <c r="T107" s="110"/>
      <c r="U107" s="110"/>
      <c r="V107" s="110"/>
      <c r="W107" s="110"/>
      <c r="X107" s="110"/>
      <c r="Y107" s="110"/>
      <c r="Z107" s="110"/>
      <c r="AA107" s="110"/>
      <c r="AB107" s="110"/>
      <c r="AC107" s="110"/>
      <c r="AD107" s="356"/>
      <c r="AE107" s="110"/>
      <c r="AF107" s="110"/>
      <c r="AG107" s="110"/>
      <c r="AH107" s="110"/>
      <c r="AI107" s="370"/>
    </row>
    <row r="108" spans="1:35" ht="51" x14ac:dyDescent="0.25">
      <c r="A108" s="506"/>
      <c r="B108" s="507"/>
      <c r="C108" s="507"/>
      <c r="D108" s="507"/>
      <c r="E108" s="507"/>
      <c r="F108" s="507"/>
      <c r="G108" s="507"/>
      <c r="H108" s="508"/>
      <c r="I108" s="72" t="s">
        <v>60</v>
      </c>
      <c r="J108" s="53">
        <f>J113+J146</f>
        <v>11227.36</v>
      </c>
      <c r="K108" s="53">
        <f t="shared" ref="K108:M111" si="54">K113+K146</f>
        <v>5559.4481999999998</v>
      </c>
      <c r="L108" s="53">
        <f t="shared" si="54"/>
        <v>3231.9852099999998</v>
      </c>
      <c r="M108" s="53">
        <f t="shared" si="54"/>
        <v>723.27910999999995</v>
      </c>
      <c r="N108" s="53"/>
      <c r="O108" s="53">
        <f>O113+O146</f>
        <v>7261.52</v>
      </c>
      <c r="P108" s="53">
        <f t="shared" ref="P108:AH108" si="55">P113+P146</f>
        <v>3813.74</v>
      </c>
      <c r="Q108" s="53">
        <f t="shared" si="55"/>
        <v>0</v>
      </c>
      <c r="R108" s="53">
        <f t="shared" si="55"/>
        <v>0</v>
      </c>
      <c r="S108" s="53">
        <f t="shared" si="55"/>
        <v>0</v>
      </c>
      <c r="T108" s="53">
        <f t="shared" si="55"/>
        <v>0</v>
      </c>
      <c r="U108" s="53">
        <f t="shared" si="55"/>
        <v>0</v>
      </c>
      <c r="V108" s="53">
        <f t="shared" si="55"/>
        <v>0</v>
      </c>
      <c r="W108" s="53">
        <f t="shared" si="55"/>
        <v>-27.12</v>
      </c>
      <c r="X108" s="53">
        <f t="shared" si="55"/>
        <v>3813.74</v>
      </c>
      <c r="Y108" s="53">
        <f t="shared" si="55"/>
        <v>0</v>
      </c>
      <c r="Z108" s="53">
        <f t="shared" si="55"/>
        <v>0</v>
      </c>
      <c r="AA108" s="53">
        <f t="shared" si="55"/>
        <v>0</v>
      </c>
      <c r="AB108" s="53">
        <f t="shared" si="55"/>
        <v>0</v>
      </c>
      <c r="AC108" s="53">
        <f t="shared" si="55"/>
        <v>0</v>
      </c>
      <c r="AD108" s="362">
        <f t="shared" si="55"/>
        <v>3813.74</v>
      </c>
      <c r="AE108" s="53">
        <f t="shared" si="55"/>
        <v>3813.74</v>
      </c>
      <c r="AF108" s="53">
        <f>ROUND((AE108*100/P108),2)</f>
        <v>100</v>
      </c>
      <c r="AG108" s="53">
        <f t="shared" si="55"/>
        <v>0</v>
      </c>
      <c r="AH108" s="53">
        <f t="shared" si="55"/>
        <v>0</v>
      </c>
      <c r="AI108" s="370"/>
    </row>
    <row r="109" spans="1:35" ht="38.25" x14ac:dyDescent="0.25">
      <c r="A109" s="506"/>
      <c r="B109" s="507"/>
      <c r="C109" s="507"/>
      <c r="D109" s="507"/>
      <c r="E109" s="507"/>
      <c r="F109" s="507"/>
      <c r="G109" s="507"/>
      <c r="H109" s="508"/>
      <c r="I109" s="14" t="s">
        <v>61</v>
      </c>
      <c r="J109" s="53">
        <f>J114+J147</f>
        <v>6451.67</v>
      </c>
      <c r="K109" s="53">
        <f t="shared" si="54"/>
        <v>5467.52</v>
      </c>
      <c r="L109" s="53">
        <f t="shared" si="54"/>
        <v>0</v>
      </c>
      <c r="M109" s="11">
        <f t="shared" si="54"/>
        <v>0</v>
      </c>
      <c r="N109" s="11"/>
      <c r="O109" s="53">
        <f>O114+O147</f>
        <v>2940.23</v>
      </c>
      <c r="P109" s="11">
        <f>P114+P147</f>
        <v>2940.23</v>
      </c>
      <c r="Q109" s="11">
        <f t="shared" ref="Q109:AH109" si="56">Q114+Q147</f>
        <v>201.14</v>
      </c>
      <c r="R109" s="11">
        <f t="shared" si="56"/>
        <v>0</v>
      </c>
      <c r="S109" s="11">
        <f t="shared" si="56"/>
        <v>0</v>
      </c>
      <c r="T109" s="11">
        <f t="shared" si="56"/>
        <v>201.14</v>
      </c>
      <c r="U109" s="11">
        <f t="shared" si="56"/>
        <v>201.14</v>
      </c>
      <c r="V109" s="11">
        <f t="shared" si="56"/>
        <v>0</v>
      </c>
      <c r="W109" s="11">
        <f t="shared" si="56"/>
        <v>0</v>
      </c>
      <c r="X109" s="11">
        <f t="shared" si="56"/>
        <v>6451.67</v>
      </c>
      <c r="Y109" s="11">
        <f t="shared" si="56"/>
        <v>0</v>
      </c>
      <c r="Z109" s="11">
        <f>Z114+Z147</f>
        <v>54.686</v>
      </c>
      <c r="AA109" s="11">
        <f t="shared" si="56"/>
        <v>3.9060000000000001</v>
      </c>
      <c r="AB109" s="11">
        <f t="shared" si="56"/>
        <v>0</v>
      </c>
      <c r="AC109" s="11">
        <f t="shared" si="56"/>
        <v>0</v>
      </c>
      <c r="AD109" s="323">
        <f t="shared" si="56"/>
        <v>2739.09</v>
      </c>
      <c r="AE109" s="11">
        <f t="shared" si="56"/>
        <v>2739.09</v>
      </c>
      <c r="AF109" s="53">
        <f>ROUND((AE109*100/P109),2)</f>
        <v>93.16</v>
      </c>
      <c r="AG109" s="11">
        <f t="shared" si="56"/>
        <v>0</v>
      </c>
      <c r="AH109" s="11">
        <f t="shared" si="56"/>
        <v>0</v>
      </c>
      <c r="AI109" s="370"/>
    </row>
    <row r="110" spans="1:35" ht="25.5" x14ac:dyDescent="0.25">
      <c r="A110" s="506"/>
      <c r="B110" s="507"/>
      <c r="C110" s="507"/>
      <c r="D110" s="507"/>
      <c r="E110" s="507"/>
      <c r="F110" s="507"/>
      <c r="G110" s="507"/>
      <c r="H110" s="508"/>
      <c r="I110" s="14" t="s">
        <v>14</v>
      </c>
      <c r="J110" s="11">
        <f>J115+J148</f>
        <v>528184.39999999991</v>
      </c>
      <c r="K110" s="11">
        <f t="shared" si="54"/>
        <v>319653.81999999995</v>
      </c>
      <c r="L110" s="11">
        <f t="shared" si="54"/>
        <v>127960.08</v>
      </c>
      <c r="M110" s="11">
        <f t="shared" si="54"/>
        <v>0</v>
      </c>
      <c r="N110" s="11"/>
      <c r="O110" s="11">
        <f>O115+O148</f>
        <v>528184.39999999991</v>
      </c>
      <c r="P110" s="11">
        <f>P115+P148</f>
        <v>150992.91</v>
      </c>
      <c r="Q110" s="11">
        <f t="shared" ref="Q110:AH110" si="57">Q115+Q148</f>
        <v>0</v>
      </c>
      <c r="R110" s="11">
        <f t="shared" si="57"/>
        <v>0</v>
      </c>
      <c r="S110" s="11">
        <f t="shared" si="57"/>
        <v>0</v>
      </c>
      <c r="T110" s="11">
        <f t="shared" si="57"/>
        <v>0</v>
      </c>
      <c r="U110" s="11">
        <f t="shared" si="57"/>
        <v>0</v>
      </c>
      <c r="V110" s="11">
        <f t="shared" si="57"/>
        <v>0</v>
      </c>
      <c r="W110" s="11">
        <f t="shared" si="57"/>
        <v>0</v>
      </c>
      <c r="X110" s="11">
        <f t="shared" si="57"/>
        <v>60882.9</v>
      </c>
      <c r="Y110" s="11">
        <f t="shared" si="57"/>
        <v>0</v>
      </c>
      <c r="Z110" s="11">
        <f t="shared" si="57"/>
        <v>0</v>
      </c>
      <c r="AA110" s="11">
        <f t="shared" si="57"/>
        <v>0</v>
      </c>
      <c r="AB110" s="11">
        <f t="shared" si="57"/>
        <v>0</v>
      </c>
      <c r="AC110" s="11">
        <f t="shared" si="57"/>
        <v>0</v>
      </c>
      <c r="AD110" s="323">
        <f t="shared" si="57"/>
        <v>150992.91</v>
      </c>
      <c r="AE110" s="11">
        <f>AE115+AE148</f>
        <v>150992.91</v>
      </c>
      <c r="AF110" s="53">
        <f>ROUND((AE110*100/P110),2)</f>
        <v>100</v>
      </c>
      <c r="AG110" s="11">
        <f t="shared" si="57"/>
        <v>0</v>
      </c>
      <c r="AH110" s="11">
        <f t="shared" si="57"/>
        <v>0</v>
      </c>
      <c r="AI110" s="370"/>
    </row>
    <row r="111" spans="1:35" ht="25.5" x14ac:dyDescent="0.25">
      <c r="A111" s="509"/>
      <c r="B111" s="510"/>
      <c r="C111" s="510"/>
      <c r="D111" s="510"/>
      <c r="E111" s="510"/>
      <c r="F111" s="510"/>
      <c r="G111" s="510"/>
      <c r="H111" s="511"/>
      <c r="I111" s="14" t="s">
        <v>13</v>
      </c>
      <c r="J111" s="11">
        <f>J116+J149</f>
        <v>0</v>
      </c>
      <c r="K111" s="11">
        <f t="shared" si="54"/>
        <v>0</v>
      </c>
      <c r="L111" s="11">
        <f t="shared" si="54"/>
        <v>0</v>
      </c>
      <c r="M111" s="11">
        <f t="shared" si="54"/>
        <v>0</v>
      </c>
      <c r="N111" s="11"/>
      <c r="O111" s="11">
        <f>O116+O149</f>
        <v>0</v>
      </c>
      <c r="P111" s="11">
        <f t="shared" ref="P111:AH111" si="58">P116+P149</f>
        <v>0</v>
      </c>
      <c r="Q111" s="11">
        <f t="shared" si="58"/>
        <v>0</v>
      </c>
      <c r="R111" s="11">
        <f t="shared" si="58"/>
        <v>0</v>
      </c>
      <c r="S111" s="11">
        <f t="shared" si="58"/>
        <v>0</v>
      </c>
      <c r="T111" s="11">
        <f t="shared" si="58"/>
        <v>0</v>
      </c>
      <c r="U111" s="11">
        <f t="shared" si="58"/>
        <v>0</v>
      </c>
      <c r="V111" s="11">
        <f t="shared" si="58"/>
        <v>0</v>
      </c>
      <c r="W111" s="11">
        <f t="shared" si="58"/>
        <v>0</v>
      </c>
      <c r="X111" s="11">
        <f t="shared" si="58"/>
        <v>0</v>
      </c>
      <c r="Y111" s="11">
        <f t="shared" si="58"/>
        <v>0</v>
      </c>
      <c r="Z111" s="11">
        <f t="shared" si="58"/>
        <v>0</v>
      </c>
      <c r="AA111" s="11">
        <f t="shared" si="58"/>
        <v>0</v>
      </c>
      <c r="AB111" s="11">
        <f t="shared" si="58"/>
        <v>0</v>
      </c>
      <c r="AC111" s="11">
        <f t="shared" si="58"/>
        <v>0</v>
      </c>
      <c r="AD111" s="323">
        <f t="shared" si="58"/>
        <v>0</v>
      </c>
      <c r="AE111" s="11">
        <f t="shared" si="58"/>
        <v>0</v>
      </c>
      <c r="AF111" s="11">
        <f t="shared" si="58"/>
        <v>0</v>
      </c>
      <c r="AG111" s="11">
        <f t="shared" si="58"/>
        <v>0</v>
      </c>
      <c r="AH111" s="11">
        <f t="shared" si="58"/>
        <v>0</v>
      </c>
      <c r="AI111" s="370"/>
    </row>
    <row r="112" spans="1:35" ht="16.5" customHeight="1" x14ac:dyDescent="0.25">
      <c r="A112" s="559" t="s">
        <v>71</v>
      </c>
      <c r="B112" s="569"/>
      <c r="C112" s="569"/>
      <c r="D112" s="569"/>
      <c r="E112" s="569"/>
      <c r="F112" s="569"/>
      <c r="G112" s="569"/>
      <c r="H112" s="570"/>
      <c r="I112" s="92"/>
      <c r="J112" s="20"/>
      <c r="K112" s="20"/>
      <c r="L112" s="20"/>
      <c r="M112" s="20"/>
      <c r="N112" s="20"/>
      <c r="O112" s="20"/>
      <c r="P112" s="20"/>
      <c r="Q112" s="110"/>
      <c r="R112" s="110"/>
      <c r="S112" s="110"/>
      <c r="T112" s="110"/>
      <c r="U112" s="110"/>
      <c r="V112" s="110"/>
      <c r="W112" s="110"/>
      <c r="X112" s="110"/>
      <c r="Y112" s="110"/>
      <c r="Z112" s="110"/>
      <c r="AA112" s="110"/>
      <c r="AB112" s="110"/>
      <c r="AC112" s="110"/>
      <c r="AD112" s="356"/>
      <c r="AE112" s="110"/>
      <c r="AF112" s="110"/>
      <c r="AG112" s="110"/>
      <c r="AH112" s="110"/>
      <c r="AI112" s="370"/>
    </row>
    <row r="113" spans="1:35" ht="51" x14ac:dyDescent="0.25">
      <c r="A113" s="571"/>
      <c r="B113" s="572"/>
      <c r="C113" s="572"/>
      <c r="D113" s="572"/>
      <c r="E113" s="572"/>
      <c r="F113" s="572"/>
      <c r="G113" s="572"/>
      <c r="H113" s="573"/>
      <c r="I113" s="72" t="s">
        <v>60</v>
      </c>
      <c r="J113" s="32">
        <f>J118</f>
        <v>0</v>
      </c>
      <c r="K113" s="32">
        <f t="shared" ref="K113:M116" si="59">K118</f>
        <v>0</v>
      </c>
      <c r="L113" s="32">
        <f t="shared" si="59"/>
        <v>0</v>
      </c>
      <c r="M113" s="32">
        <f t="shared" si="59"/>
        <v>0</v>
      </c>
      <c r="N113" s="32"/>
      <c r="O113" s="32">
        <f t="shared" ref="O113:P116" si="60">O118</f>
        <v>0</v>
      </c>
      <c r="P113" s="32">
        <f t="shared" si="60"/>
        <v>0</v>
      </c>
      <c r="Q113" s="32">
        <f t="shared" ref="Q113:AH113" si="61">Q118</f>
        <v>0</v>
      </c>
      <c r="R113" s="32">
        <f t="shared" si="61"/>
        <v>0</v>
      </c>
      <c r="S113" s="32">
        <f t="shared" si="61"/>
        <v>0</v>
      </c>
      <c r="T113" s="32">
        <f t="shared" si="61"/>
        <v>0</v>
      </c>
      <c r="U113" s="32">
        <f t="shared" si="61"/>
        <v>0</v>
      </c>
      <c r="V113" s="32">
        <f t="shared" si="61"/>
        <v>0</v>
      </c>
      <c r="W113" s="32">
        <f t="shared" si="61"/>
        <v>0</v>
      </c>
      <c r="X113" s="32">
        <f t="shared" si="61"/>
        <v>0</v>
      </c>
      <c r="Y113" s="32">
        <f t="shared" si="61"/>
        <v>0</v>
      </c>
      <c r="Z113" s="32">
        <f t="shared" si="61"/>
        <v>0</v>
      </c>
      <c r="AA113" s="32">
        <f t="shared" si="61"/>
        <v>0</v>
      </c>
      <c r="AB113" s="32">
        <f t="shared" si="61"/>
        <v>0</v>
      </c>
      <c r="AC113" s="32">
        <f t="shared" si="61"/>
        <v>0</v>
      </c>
      <c r="AD113" s="365">
        <f t="shared" si="61"/>
        <v>0</v>
      </c>
      <c r="AE113" s="32">
        <f t="shared" si="61"/>
        <v>0</v>
      </c>
      <c r="AF113" s="32">
        <f t="shared" si="61"/>
        <v>0</v>
      </c>
      <c r="AG113" s="32">
        <f t="shared" si="61"/>
        <v>0</v>
      </c>
      <c r="AH113" s="32">
        <f t="shared" si="61"/>
        <v>0</v>
      </c>
      <c r="AI113" s="370"/>
    </row>
    <row r="114" spans="1:35" ht="38.25" x14ac:dyDescent="0.25">
      <c r="A114" s="571"/>
      <c r="B114" s="572"/>
      <c r="C114" s="572"/>
      <c r="D114" s="572"/>
      <c r="E114" s="572"/>
      <c r="F114" s="572"/>
      <c r="G114" s="572"/>
      <c r="H114" s="573"/>
      <c r="I114" s="14" t="s">
        <v>61</v>
      </c>
      <c r="J114" s="12">
        <f>J119</f>
        <v>6451.67</v>
      </c>
      <c r="K114" s="12">
        <f t="shared" si="59"/>
        <v>5467.52</v>
      </c>
      <c r="L114" s="12">
        <f t="shared" si="59"/>
        <v>0</v>
      </c>
      <c r="M114" s="12">
        <f t="shared" si="59"/>
        <v>0</v>
      </c>
      <c r="N114" s="12"/>
      <c r="O114" s="12">
        <f t="shared" si="60"/>
        <v>2940.23</v>
      </c>
      <c r="P114" s="12">
        <f t="shared" si="60"/>
        <v>2940.23</v>
      </c>
      <c r="Q114" s="12">
        <f t="shared" ref="Q114:AH114" si="62">Q119</f>
        <v>201.14</v>
      </c>
      <c r="R114" s="12">
        <f t="shared" si="62"/>
        <v>0</v>
      </c>
      <c r="S114" s="12">
        <f t="shared" si="62"/>
        <v>0</v>
      </c>
      <c r="T114" s="12">
        <f t="shared" si="62"/>
        <v>201.14</v>
      </c>
      <c r="U114" s="12">
        <f t="shared" si="62"/>
        <v>201.14</v>
      </c>
      <c r="V114" s="12">
        <f t="shared" si="62"/>
        <v>0</v>
      </c>
      <c r="W114" s="12">
        <f t="shared" si="62"/>
        <v>0</v>
      </c>
      <c r="X114" s="12">
        <f t="shared" si="62"/>
        <v>6451.67</v>
      </c>
      <c r="Y114" s="12">
        <f t="shared" si="62"/>
        <v>0</v>
      </c>
      <c r="Z114" s="12">
        <f t="shared" si="62"/>
        <v>54.686</v>
      </c>
      <c r="AA114" s="12">
        <f t="shared" si="62"/>
        <v>3.9060000000000001</v>
      </c>
      <c r="AB114" s="12">
        <f t="shared" si="62"/>
        <v>0</v>
      </c>
      <c r="AC114" s="12">
        <f t="shared" si="62"/>
        <v>0</v>
      </c>
      <c r="AD114" s="318">
        <f t="shared" si="62"/>
        <v>2739.09</v>
      </c>
      <c r="AE114" s="12">
        <f t="shared" si="62"/>
        <v>2739.09</v>
      </c>
      <c r="AF114" s="32">
        <f>ROUND((AE114*100/P114),2)</f>
        <v>93.16</v>
      </c>
      <c r="AG114" s="12">
        <f t="shared" si="62"/>
        <v>0</v>
      </c>
      <c r="AH114" s="12">
        <f t="shared" si="62"/>
        <v>0</v>
      </c>
      <c r="AI114" s="370"/>
    </row>
    <row r="115" spans="1:35" ht="25.5" x14ac:dyDescent="0.25">
      <c r="A115" s="571"/>
      <c r="B115" s="572"/>
      <c r="C115" s="572"/>
      <c r="D115" s="572"/>
      <c r="E115" s="572"/>
      <c r="F115" s="572"/>
      <c r="G115" s="572"/>
      <c r="H115" s="573"/>
      <c r="I115" s="14" t="s">
        <v>14</v>
      </c>
      <c r="J115" s="12">
        <f>J120</f>
        <v>193206.2</v>
      </c>
      <c r="K115" s="12">
        <f t="shared" si="59"/>
        <v>97937.47</v>
      </c>
      <c r="L115" s="12">
        <f t="shared" si="59"/>
        <v>65796.600000000006</v>
      </c>
      <c r="M115" s="12">
        <f t="shared" si="59"/>
        <v>0</v>
      </c>
      <c r="N115" s="12"/>
      <c r="O115" s="12">
        <f t="shared" si="60"/>
        <v>193206.2</v>
      </c>
      <c r="P115" s="12">
        <f>P120</f>
        <v>77640</v>
      </c>
      <c r="Q115" s="12">
        <f t="shared" ref="Q115:AH115" si="63">Q120</f>
        <v>0</v>
      </c>
      <c r="R115" s="12">
        <f t="shared" si="63"/>
        <v>0</v>
      </c>
      <c r="S115" s="12">
        <f t="shared" si="63"/>
        <v>0</v>
      </c>
      <c r="T115" s="12">
        <f t="shared" si="63"/>
        <v>0</v>
      </c>
      <c r="U115" s="12">
        <f t="shared" si="63"/>
        <v>0</v>
      </c>
      <c r="V115" s="12">
        <f t="shared" si="63"/>
        <v>0</v>
      </c>
      <c r="W115" s="12">
        <f t="shared" si="63"/>
        <v>0</v>
      </c>
      <c r="X115" s="12">
        <f t="shared" si="63"/>
        <v>0</v>
      </c>
      <c r="Y115" s="12">
        <f t="shared" si="63"/>
        <v>0</v>
      </c>
      <c r="Z115" s="12">
        <f t="shared" si="63"/>
        <v>0</v>
      </c>
      <c r="AA115" s="12">
        <f t="shared" si="63"/>
        <v>0</v>
      </c>
      <c r="AB115" s="12">
        <f t="shared" si="63"/>
        <v>0</v>
      </c>
      <c r="AC115" s="12">
        <f t="shared" si="63"/>
        <v>0</v>
      </c>
      <c r="AD115" s="318">
        <f t="shared" si="63"/>
        <v>77640</v>
      </c>
      <c r="AE115" s="12">
        <f>AE120</f>
        <v>77640</v>
      </c>
      <c r="AF115" s="32">
        <f>ROUND((AE115*100/P115),2)</f>
        <v>100</v>
      </c>
      <c r="AG115" s="12">
        <f t="shared" si="63"/>
        <v>0</v>
      </c>
      <c r="AH115" s="12">
        <f t="shared" si="63"/>
        <v>0</v>
      </c>
      <c r="AI115" s="370"/>
    </row>
    <row r="116" spans="1:35" ht="25.5" x14ac:dyDescent="0.25">
      <c r="A116" s="574"/>
      <c r="B116" s="575"/>
      <c r="C116" s="575"/>
      <c r="D116" s="575"/>
      <c r="E116" s="575"/>
      <c r="F116" s="575"/>
      <c r="G116" s="575"/>
      <c r="H116" s="576"/>
      <c r="I116" s="14" t="s">
        <v>13</v>
      </c>
      <c r="J116" s="12">
        <f>J121</f>
        <v>0</v>
      </c>
      <c r="K116" s="12">
        <f t="shared" si="59"/>
        <v>0</v>
      </c>
      <c r="L116" s="12">
        <f t="shared" si="59"/>
        <v>0</v>
      </c>
      <c r="M116" s="12">
        <f t="shared" si="59"/>
        <v>0</v>
      </c>
      <c r="N116" s="12"/>
      <c r="O116" s="12">
        <f t="shared" si="60"/>
        <v>0</v>
      </c>
      <c r="P116" s="12">
        <f t="shared" si="60"/>
        <v>0</v>
      </c>
      <c r="Q116" s="12">
        <f t="shared" ref="Q116:AH116" si="64">Q121</f>
        <v>0</v>
      </c>
      <c r="R116" s="12">
        <f t="shared" si="64"/>
        <v>0</v>
      </c>
      <c r="S116" s="12">
        <f t="shared" si="64"/>
        <v>0</v>
      </c>
      <c r="T116" s="12">
        <f t="shared" si="64"/>
        <v>0</v>
      </c>
      <c r="U116" s="12">
        <f t="shared" si="64"/>
        <v>0</v>
      </c>
      <c r="V116" s="12">
        <f t="shared" si="64"/>
        <v>0</v>
      </c>
      <c r="W116" s="12">
        <f t="shared" si="64"/>
        <v>0</v>
      </c>
      <c r="X116" s="12">
        <f t="shared" si="64"/>
        <v>0</v>
      </c>
      <c r="Y116" s="12">
        <f t="shared" si="64"/>
        <v>0</v>
      </c>
      <c r="Z116" s="12">
        <f t="shared" si="64"/>
        <v>0</v>
      </c>
      <c r="AA116" s="12">
        <f t="shared" si="64"/>
        <v>0</v>
      </c>
      <c r="AB116" s="12">
        <f t="shared" si="64"/>
        <v>0</v>
      </c>
      <c r="AC116" s="12">
        <f t="shared" si="64"/>
        <v>0</v>
      </c>
      <c r="AD116" s="318">
        <f t="shared" si="64"/>
        <v>0</v>
      </c>
      <c r="AE116" s="12">
        <f t="shared" si="64"/>
        <v>0</v>
      </c>
      <c r="AF116" s="12">
        <f t="shared" si="64"/>
        <v>0</v>
      </c>
      <c r="AG116" s="12">
        <f t="shared" si="64"/>
        <v>0</v>
      </c>
      <c r="AH116" s="12">
        <f t="shared" si="64"/>
        <v>0</v>
      </c>
      <c r="AI116" s="370"/>
    </row>
    <row r="117" spans="1:35" ht="31.5" customHeight="1" x14ac:dyDescent="0.25">
      <c r="A117" s="44" t="s">
        <v>83</v>
      </c>
      <c r="B117" s="418" t="s">
        <v>70</v>
      </c>
      <c r="C117" s="419"/>
      <c r="D117" s="419"/>
      <c r="E117" s="419"/>
      <c r="F117" s="419"/>
      <c r="G117" s="419"/>
      <c r="H117" s="420"/>
      <c r="I117" s="92"/>
      <c r="J117" s="20"/>
      <c r="K117" s="20"/>
      <c r="L117" s="20"/>
      <c r="M117" s="20"/>
      <c r="N117" s="20"/>
      <c r="O117" s="20"/>
      <c r="P117" s="20"/>
      <c r="Q117" s="110"/>
      <c r="R117" s="110"/>
      <c r="S117" s="110"/>
      <c r="T117" s="110"/>
      <c r="U117" s="110"/>
      <c r="V117" s="110"/>
      <c r="W117" s="110"/>
      <c r="X117" s="110"/>
      <c r="Y117" s="110"/>
      <c r="Z117" s="110"/>
      <c r="AA117" s="110"/>
      <c r="AB117" s="110"/>
      <c r="AC117" s="110"/>
      <c r="AD117" s="356"/>
      <c r="AE117" s="110"/>
      <c r="AF117" s="110"/>
      <c r="AG117" s="110"/>
      <c r="AH117" s="110"/>
      <c r="AI117" s="370"/>
    </row>
    <row r="118" spans="1:35" ht="51" x14ac:dyDescent="0.25">
      <c r="A118" s="494"/>
      <c r="B118" s="383"/>
      <c r="C118" s="384"/>
      <c r="D118" s="384"/>
      <c r="E118" s="384"/>
      <c r="F118" s="384"/>
      <c r="G118" s="384"/>
      <c r="H118" s="385"/>
      <c r="I118" s="72" t="s">
        <v>60</v>
      </c>
      <c r="J118" s="32">
        <v>0</v>
      </c>
      <c r="K118" s="32">
        <v>0</v>
      </c>
      <c r="L118" s="32">
        <v>0</v>
      </c>
      <c r="M118" s="32">
        <v>0</v>
      </c>
      <c r="N118" s="32"/>
      <c r="O118" s="32">
        <v>0</v>
      </c>
      <c r="P118" s="32">
        <v>0</v>
      </c>
      <c r="Q118" s="32">
        <v>0</v>
      </c>
      <c r="R118" s="32">
        <v>0</v>
      </c>
      <c r="S118" s="32">
        <v>0</v>
      </c>
      <c r="T118" s="32">
        <v>0</v>
      </c>
      <c r="U118" s="32">
        <v>0</v>
      </c>
      <c r="V118" s="32">
        <v>0</v>
      </c>
      <c r="W118" s="32">
        <v>0</v>
      </c>
      <c r="X118" s="32">
        <v>0</v>
      </c>
      <c r="Y118" s="32">
        <v>0</v>
      </c>
      <c r="Z118" s="32">
        <v>0</v>
      </c>
      <c r="AA118" s="32">
        <v>0</v>
      </c>
      <c r="AB118" s="32">
        <v>0</v>
      </c>
      <c r="AC118" s="32">
        <v>0</v>
      </c>
      <c r="AD118" s="365">
        <v>0</v>
      </c>
      <c r="AE118" s="32">
        <v>0</v>
      </c>
      <c r="AF118" s="32">
        <v>0</v>
      </c>
      <c r="AG118" s="32">
        <v>0</v>
      </c>
      <c r="AH118" s="32">
        <v>0</v>
      </c>
      <c r="AI118" s="370"/>
    </row>
    <row r="119" spans="1:35" ht="38.25" x14ac:dyDescent="0.25">
      <c r="A119" s="494"/>
      <c r="B119" s="386"/>
      <c r="C119" s="387"/>
      <c r="D119" s="387"/>
      <c r="E119" s="387"/>
      <c r="F119" s="387"/>
      <c r="G119" s="387"/>
      <c r="H119" s="388"/>
      <c r="I119" s="72" t="s">
        <v>61</v>
      </c>
      <c r="J119" s="32">
        <f>J123</f>
        <v>6451.67</v>
      </c>
      <c r="K119" s="32">
        <f>K123</f>
        <v>5467.52</v>
      </c>
      <c r="L119" s="32">
        <f>L123</f>
        <v>0</v>
      </c>
      <c r="M119" s="32">
        <f>M123</f>
        <v>0</v>
      </c>
      <c r="N119" s="32"/>
      <c r="O119" s="32">
        <f>O123</f>
        <v>2940.23</v>
      </c>
      <c r="P119" s="32">
        <f>P123</f>
        <v>2940.23</v>
      </c>
      <c r="Q119" s="32">
        <f t="shared" ref="Q119:AH119" si="65">Q123</f>
        <v>201.14</v>
      </c>
      <c r="R119" s="32">
        <f t="shared" si="65"/>
        <v>0</v>
      </c>
      <c r="S119" s="32">
        <f t="shared" si="65"/>
        <v>0</v>
      </c>
      <c r="T119" s="32">
        <f t="shared" si="65"/>
        <v>201.14</v>
      </c>
      <c r="U119" s="32">
        <f t="shared" si="65"/>
        <v>201.14</v>
      </c>
      <c r="V119" s="32">
        <f t="shared" si="65"/>
        <v>0</v>
      </c>
      <c r="W119" s="32">
        <f t="shared" si="65"/>
        <v>0</v>
      </c>
      <c r="X119" s="32">
        <f t="shared" si="65"/>
        <v>6451.67</v>
      </c>
      <c r="Y119" s="32">
        <f t="shared" si="65"/>
        <v>0</v>
      </c>
      <c r="Z119" s="32">
        <f t="shared" si="65"/>
        <v>54.686</v>
      </c>
      <c r="AA119" s="32">
        <f t="shared" si="65"/>
        <v>3.9060000000000001</v>
      </c>
      <c r="AB119" s="32">
        <f t="shared" si="65"/>
        <v>0</v>
      </c>
      <c r="AC119" s="32">
        <f t="shared" si="65"/>
        <v>0</v>
      </c>
      <c r="AD119" s="365">
        <f t="shared" si="65"/>
        <v>2739.09</v>
      </c>
      <c r="AE119" s="32">
        <f>AE123</f>
        <v>2739.09</v>
      </c>
      <c r="AF119" s="32">
        <f>ROUND((AE119*100/P119),2)</f>
        <v>93.16</v>
      </c>
      <c r="AG119" s="32">
        <f t="shared" si="65"/>
        <v>0</v>
      </c>
      <c r="AH119" s="32">
        <f t="shared" si="65"/>
        <v>0</v>
      </c>
      <c r="AI119" s="370"/>
    </row>
    <row r="120" spans="1:35" ht="25.5" x14ac:dyDescent="0.25">
      <c r="A120" s="494"/>
      <c r="B120" s="386"/>
      <c r="C120" s="387"/>
      <c r="D120" s="387"/>
      <c r="E120" s="387"/>
      <c r="F120" s="387"/>
      <c r="G120" s="387"/>
      <c r="H120" s="388"/>
      <c r="I120" s="14" t="s">
        <v>14</v>
      </c>
      <c r="J120" s="12">
        <f>J137+J141</f>
        <v>193206.2</v>
      </c>
      <c r="K120" s="12">
        <f>K137+K141</f>
        <v>97937.47</v>
      </c>
      <c r="L120" s="12">
        <f>L137+L141</f>
        <v>65796.600000000006</v>
      </c>
      <c r="M120" s="12">
        <f>M137+M141</f>
        <v>0</v>
      </c>
      <c r="N120" s="12"/>
      <c r="O120" s="12">
        <f>O137+O141</f>
        <v>193206.2</v>
      </c>
      <c r="P120" s="12">
        <f>P137+P141</f>
        <v>77640</v>
      </c>
      <c r="Q120" s="12">
        <f t="shared" ref="Q120:AH120" si="66">Q137+Q141</f>
        <v>0</v>
      </c>
      <c r="R120" s="12">
        <f t="shared" si="66"/>
        <v>0</v>
      </c>
      <c r="S120" s="12">
        <f t="shared" si="66"/>
        <v>0</v>
      </c>
      <c r="T120" s="12">
        <f t="shared" si="66"/>
        <v>0</v>
      </c>
      <c r="U120" s="12">
        <f t="shared" si="66"/>
        <v>0</v>
      </c>
      <c r="V120" s="12">
        <f t="shared" si="66"/>
        <v>0</v>
      </c>
      <c r="W120" s="12">
        <f t="shared" si="66"/>
        <v>0</v>
      </c>
      <c r="X120" s="12">
        <f t="shared" si="66"/>
        <v>0</v>
      </c>
      <c r="Y120" s="12">
        <f t="shared" si="66"/>
        <v>0</v>
      </c>
      <c r="Z120" s="12">
        <f t="shared" si="66"/>
        <v>0</v>
      </c>
      <c r="AA120" s="12">
        <f t="shared" si="66"/>
        <v>0</v>
      </c>
      <c r="AB120" s="12">
        <f t="shared" si="66"/>
        <v>0</v>
      </c>
      <c r="AC120" s="12">
        <f t="shared" si="66"/>
        <v>0</v>
      </c>
      <c r="AD120" s="318">
        <f>AD137+AD141</f>
        <v>77640</v>
      </c>
      <c r="AE120" s="12">
        <f>AE137+AE141</f>
        <v>77640</v>
      </c>
      <c r="AF120" s="32">
        <f>ROUND((AE120*100/P120),2)</f>
        <v>100</v>
      </c>
      <c r="AG120" s="12">
        <f t="shared" si="66"/>
        <v>0</v>
      </c>
      <c r="AH120" s="12">
        <f t="shared" si="66"/>
        <v>0</v>
      </c>
      <c r="AI120" s="370"/>
    </row>
    <row r="121" spans="1:35" ht="25.5" x14ac:dyDescent="0.25">
      <c r="A121" s="494"/>
      <c r="B121" s="389"/>
      <c r="C121" s="390"/>
      <c r="D121" s="390"/>
      <c r="E121" s="390"/>
      <c r="F121" s="390"/>
      <c r="G121" s="390"/>
      <c r="H121" s="391"/>
      <c r="I121" s="14" t="s">
        <v>13</v>
      </c>
      <c r="J121" s="12">
        <v>0</v>
      </c>
      <c r="K121" s="12">
        <v>0</v>
      </c>
      <c r="L121" s="12">
        <v>0</v>
      </c>
      <c r="M121" s="12">
        <v>0</v>
      </c>
      <c r="N121" s="12"/>
      <c r="O121" s="12">
        <v>0</v>
      </c>
      <c r="P121" s="12">
        <v>0</v>
      </c>
      <c r="Q121" s="12">
        <v>0</v>
      </c>
      <c r="R121" s="12">
        <v>0</v>
      </c>
      <c r="S121" s="12">
        <v>0</v>
      </c>
      <c r="T121" s="12">
        <v>0</v>
      </c>
      <c r="U121" s="12">
        <v>0</v>
      </c>
      <c r="V121" s="12">
        <v>0</v>
      </c>
      <c r="W121" s="12">
        <v>0</v>
      </c>
      <c r="X121" s="12">
        <v>0</v>
      </c>
      <c r="Y121" s="12">
        <v>0</v>
      </c>
      <c r="Z121" s="12">
        <v>0</v>
      </c>
      <c r="AA121" s="12">
        <v>0</v>
      </c>
      <c r="AB121" s="12">
        <v>0</v>
      </c>
      <c r="AC121" s="12">
        <v>0</v>
      </c>
      <c r="AD121" s="318">
        <v>0</v>
      </c>
      <c r="AE121" s="12">
        <v>0</v>
      </c>
      <c r="AF121" s="12">
        <v>0</v>
      </c>
      <c r="AG121" s="12">
        <v>0</v>
      </c>
      <c r="AH121" s="12">
        <v>0</v>
      </c>
      <c r="AI121" s="370"/>
    </row>
    <row r="122" spans="1:35" ht="29.25" customHeight="1" x14ac:dyDescent="0.25">
      <c r="A122" s="495" t="s">
        <v>84</v>
      </c>
      <c r="B122" s="184" t="s">
        <v>47</v>
      </c>
      <c r="C122" s="394" t="s">
        <v>26</v>
      </c>
      <c r="D122" s="394" t="s">
        <v>35</v>
      </c>
      <c r="E122" s="376"/>
      <c r="F122" s="376"/>
      <c r="G122" s="376">
        <v>2016</v>
      </c>
      <c r="H122" s="376">
        <v>2016</v>
      </c>
      <c r="I122" s="374" t="s">
        <v>61</v>
      </c>
      <c r="J122" s="213">
        <f t="shared" ref="J122:P122" si="67">J123</f>
        <v>6451.67</v>
      </c>
      <c r="K122" s="53">
        <f t="shared" si="67"/>
        <v>5467.52</v>
      </c>
      <c r="L122" s="53">
        <f t="shared" si="67"/>
        <v>0</v>
      </c>
      <c r="M122" s="53">
        <f t="shared" si="67"/>
        <v>0</v>
      </c>
      <c r="N122" s="53"/>
      <c r="O122" s="213">
        <f>O123</f>
        <v>2940.23</v>
      </c>
      <c r="P122" s="213">
        <f t="shared" si="67"/>
        <v>2940.23</v>
      </c>
      <c r="Q122" s="322">
        <f>Q123</f>
        <v>201.14</v>
      </c>
      <c r="R122" s="322">
        <f t="shared" ref="R122:AE122" si="68">R123</f>
        <v>0</v>
      </c>
      <c r="S122" s="322">
        <f t="shared" si="68"/>
        <v>0</v>
      </c>
      <c r="T122" s="322">
        <f t="shared" si="68"/>
        <v>201.14</v>
      </c>
      <c r="U122" s="322">
        <f t="shared" si="68"/>
        <v>201.14</v>
      </c>
      <c r="V122" s="322">
        <f t="shared" si="68"/>
        <v>0</v>
      </c>
      <c r="W122" s="322">
        <f t="shared" si="68"/>
        <v>0</v>
      </c>
      <c r="X122" s="322">
        <f t="shared" si="68"/>
        <v>6451.67</v>
      </c>
      <c r="Y122" s="322">
        <f t="shared" si="68"/>
        <v>0</v>
      </c>
      <c r="Z122" s="322">
        <f t="shared" si="68"/>
        <v>54.686</v>
      </c>
      <c r="AA122" s="322">
        <f t="shared" si="68"/>
        <v>3.9060000000000001</v>
      </c>
      <c r="AB122" s="322">
        <f t="shared" si="68"/>
        <v>0</v>
      </c>
      <c r="AC122" s="322">
        <f t="shared" si="68"/>
        <v>0</v>
      </c>
      <c r="AD122" s="366">
        <f>AD123</f>
        <v>2739.09</v>
      </c>
      <c r="AE122" s="322">
        <f t="shared" si="68"/>
        <v>2739.09</v>
      </c>
      <c r="AF122" s="214">
        <f>ROUND((AE122*100/P122),2)</f>
        <v>93.16</v>
      </c>
      <c r="AG122" s="110"/>
      <c r="AH122" s="110"/>
      <c r="AI122" s="521" t="s">
        <v>242</v>
      </c>
    </row>
    <row r="123" spans="1:35" ht="62.25" customHeight="1" x14ac:dyDescent="0.25">
      <c r="A123" s="496"/>
      <c r="B123" s="4" t="s">
        <v>39</v>
      </c>
      <c r="C123" s="452"/>
      <c r="D123" s="452"/>
      <c r="E123" s="377"/>
      <c r="F123" s="452"/>
      <c r="G123" s="414"/>
      <c r="H123" s="414"/>
      <c r="I123" s="375"/>
      <c r="J123" s="32">
        <v>6451.67</v>
      </c>
      <c r="K123" s="32">
        <v>5467.52</v>
      </c>
      <c r="L123" s="73">
        <v>0</v>
      </c>
      <c r="M123" s="73">
        <v>0</v>
      </c>
      <c r="N123" s="73"/>
      <c r="O123" s="16">
        <v>2940.23</v>
      </c>
      <c r="P123" s="32">
        <f>O123</f>
        <v>2940.23</v>
      </c>
      <c r="Q123" s="296">
        <f>SUM(Q124:Q136)</f>
        <v>201.14</v>
      </c>
      <c r="R123" s="296">
        <f t="shared" ref="R123:AC123" si="69">SUM(R124:R136)</f>
        <v>0</v>
      </c>
      <c r="S123" s="296">
        <f t="shared" si="69"/>
        <v>0</v>
      </c>
      <c r="T123" s="296">
        <f>SUM(T124:T136)</f>
        <v>201.14</v>
      </c>
      <c r="U123" s="296">
        <f>SUM(U124:U136)</f>
        <v>201.14</v>
      </c>
      <c r="V123" s="296">
        <f t="shared" si="69"/>
        <v>0</v>
      </c>
      <c r="W123" s="296">
        <f t="shared" si="69"/>
        <v>0</v>
      </c>
      <c r="X123" s="32">
        <v>6451.67</v>
      </c>
      <c r="Y123" s="296">
        <f t="shared" si="69"/>
        <v>0</v>
      </c>
      <c r="Z123" s="296">
        <f>SUM(Z124:Z136)</f>
        <v>54.686</v>
      </c>
      <c r="AA123" s="296">
        <f>SUM(AA124:AA136)</f>
        <v>3.9060000000000001</v>
      </c>
      <c r="AB123" s="296">
        <f t="shared" si="69"/>
        <v>0</v>
      </c>
      <c r="AC123" s="296">
        <f t="shared" si="69"/>
        <v>0</v>
      </c>
      <c r="AD123" s="367">
        <f>P123-Q123</f>
        <v>2739.09</v>
      </c>
      <c r="AE123" s="296">
        <f t="shared" ref="AE123:AE130" si="70">AD123</f>
        <v>2739.09</v>
      </c>
      <c r="AF123" s="321">
        <f>ROUND((AE123*100/P123),2)</f>
        <v>93.16</v>
      </c>
      <c r="AG123" s="110"/>
      <c r="AH123" s="110"/>
      <c r="AI123" s="530"/>
    </row>
    <row r="124" spans="1:35" s="200" customFormat="1" hidden="1" x14ac:dyDescent="0.25">
      <c r="A124" s="218"/>
      <c r="B124" s="219" t="s">
        <v>172</v>
      </c>
      <c r="C124" s="192"/>
      <c r="D124" s="192"/>
      <c r="E124" s="220"/>
      <c r="F124" s="192"/>
      <c r="G124" s="220"/>
      <c r="H124" s="220"/>
      <c r="I124" s="221"/>
      <c r="J124" s="222"/>
      <c r="K124" s="222"/>
      <c r="L124" s="223"/>
      <c r="M124" s="223"/>
      <c r="N124" s="223"/>
      <c r="O124" s="222"/>
      <c r="P124" s="198">
        <v>0</v>
      </c>
      <c r="Q124" s="198">
        <f>S124+U124+W124+Y124</f>
        <v>0</v>
      </c>
      <c r="R124" s="276">
        <v>0</v>
      </c>
      <c r="S124" s="276"/>
      <c r="T124" s="276"/>
      <c r="U124" s="199"/>
      <c r="V124" s="199"/>
      <c r="W124" s="199"/>
      <c r="X124" s="199"/>
      <c r="Y124" s="199"/>
      <c r="Z124" s="199">
        <v>0</v>
      </c>
      <c r="AA124" s="199"/>
      <c r="AB124" s="199">
        <v>0</v>
      </c>
      <c r="AC124" s="199"/>
      <c r="AD124" s="359">
        <f>P124-Q124</f>
        <v>0</v>
      </c>
      <c r="AE124" s="199">
        <f t="shared" si="70"/>
        <v>0</v>
      </c>
      <c r="AF124" s="199"/>
      <c r="AG124" s="199"/>
      <c r="AH124" s="199"/>
      <c r="AI124" s="373"/>
    </row>
    <row r="125" spans="1:35" s="200" customFormat="1" hidden="1" x14ac:dyDescent="0.25">
      <c r="A125" s="218"/>
      <c r="B125" s="219" t="s">
        <v>203</v>
      </c>
      <c r="C125" s="192"/>
      <c r="D125" s="192"/>
      <c r="E125" s="220"/>
      <c r="F125" s="192"/>
      <c r="G125" s="220"/>
      <c r="H125" s="220"/>
      <c r="I125" s="221"/>
      <c r="J125" s="222"/>
      <c r="K125" s="222"/>
      <c r="L125" s="223"/>
      <c r="M125" s="223"/>
      <c r="N125" s="223"/>
      <c r="O125" s="222"/>
      <c r="P125" s="198">
        <v>0</v>
      </c>
      <c r="Q125" s="198">
        <f t="shared" ref="Q125:Q136" si="71">S125+U125+W125+Y125</f>
        <v>0</v>
      </c>
      <c r="R125" s="276"/>
      <c r="S125" s="276"/>
      <c r="T125" s="276"/>
      <c r="U125" s="199"/>
      <c r="V125" s="199"/>
      <c r="W125" s="199"/>
      <c r="X125" s="199"/>
      <c r="Y125" s="199"/>
      <c r="Z125" s="199">
        <f t="shared" ref="Z125:Z131" si="72">AA125</f>
        <v>0</v>
      </c>
      <c r="AA125" s="199"/>
      <c r="AB125" s="199"/>
      <c r="AC125" s="199"/>
      <c r="AD125" s="359">
        <f>P125-Q125</f>
        <v>0</v>
      </c>
      <c r="AE125" s="199">
        <f t="shared" si="70"/>
        <v>0</v>
      </c>
      <c r="AF125" s="199"/>
      <c r="AG125" s="199"/>
      <c r="AH125" s="199"/>
      <c r="AI125" s="373"/>
    </row>
    <row r="126" spans="1:35" s="200" customFormat="1" hidden="1" x14ac:dyDescent="0.25">
      <c r="A126" s="218"/>
      <c r="B126" s="219" t="s">
        <v>212</v>
      </c>
      <c r="C126" s="192"/>
      <c r="D126" s="192"/>
      <c r="E126" s="220"/>
      <c r="F126" s="192"/>
      <c r="G126" s="220"/>
      <c r="H126" s="220"/>
      <c r="I126" s="221"/>
      <c r="J126" s="222"/>
      <c r="K126" s="222"/>
      <c r="L126" s="223"/>
      <c r="M126" s="223"/>
      <c r="N126" s="223"/>
      <c r="O126" s="222"/>
      <c r="P126" s="198">
        <v>0</v>
      </c>
      <c r="Q126" s="198">
        <f t="shared" si="71"/>
        <v>0</v>
      </c>
      <c r="R126" s="276"/>
      <c r="S126" s="276"/>
      <c r="T126" s="276"/>
      <c r="U126" s="199"/>
      <c r="V126" s="199"/>
      <c r="W126" s="199"/>
      <c r="X126" s="199"/>
      <c r="Y126" s="199"/>
      <c r="Z126" s="199">
        <f t="shared" si="72"/>
        <v>0</v>
      </c>
      <c r="AA126" s="199"/>
      <c r="AB126" s="199"/>
      <c r="AC126" s="199"/>
      <c r="AD126" s="359">
        <f t="shared" ref="AD126:AD135" si="73">P126-Q126</f>
        <v>0</v>
      </c>
      <c r="AE126" s="199">
        <f t="shared" si="70"/>
        <v>0</v>
      </c>
      <c r="AF126" s="199"/>
      <c r="AG126" s="199"/>
      <c r="AH126" s="199"/>
      <c r="AI126" s="373"/>
    </row>
    <row r="127" spans="1:35" s="200" customFormat="1" hidden="1" x14ac:dyDescent="0.25">
      <c r="A127" s="218"/>
      <c r="B127" s="219" t="s">
        <v>213</v>
      </c>
      <c r="C127" s="192"/>
      <c r="D127" s="192"/>
      <c r="E127" s="220"/>
      <c r="F127" s="192"/>
      <c r="G127" s="220"/>
      <c r="H127" s="220"/>
      <c r="I127" s="221"/>
      <c r="J127" s="222"/>
      <c r="K127" s="222"/>
      <c r="L127" s="223"/>
      <c r="M127" s="223"/>
      <c r="N127" s="223"/>
      <c r="O127" s="222"/>
      <c r="P127" s="198">
        <v>0</v>
      </c>
      <c r="Q127" s="198">
        <f t="shared" si="71"/>
        <v>0</v>
      </c>
      <c r="R127" s="276"/>
      <c r="S127" s="276"/>
      <c r="T127" s="276"/>
      <c r="U127" s="199"/>
      <c r="V127" s="199"/>
      <c r="W127" s="199"/>
      <c r="X127" s="199"/>
      <c r="Y127" s="199"/>
      <c r="Z127" s="199">
        <f t="shared" si="72"/>
        <v>0</v>
      </c>
      <c r="AA127" s="199"/>
      <c r="AB127" s="199"/>
      <c r="AC127" s="199"/>
      <c r="AD127" s="359">
        <f t="shared" si="73"/>
        <v>0</v>
      </c>
      <c r="AE127" s="199">
        <f t="shared" si="70"/>
        <v>0</v>
      </c>
      <c r="AF127" s="199"/>
      <c r="AG127" s="199"/>
      <c r="AH127" s="199"/>
      <c r="AI127" s="373"/>
    </row>
    <row r="128" spans="1:35" s="200" customFormat="1" hidden="1" x14ac:dyDescent="0.25">
      <c r="A128" s="218"/>
      <c r="B128" s="219" t="s">
        <v>214</v>
      </c>
      <c r="C128" s="192"/>
      <c r="D128" s="192"/>
      <c r="E128" s="220"/>
      <c r="F128" s="192"/>
      <c r="G128" s="220"/>
      <c r="H128" s="220"/>
      <c r="I128" s="221"/>
      <c r="J128" s="222"/>
      <c r="K128" s="222"/>
      <c r="L128" s="223"/>
      <c r="M128" s="223"/>
      <c r="N128" s="223"/>
      <c r="O128" s="222"/>
      <c r="P128" s="198">
        <v>0</v>
      </c>
      <c r="Q128" s="198">
        <f t="shared" si="71"/>
        <v>0</v>
      </c>
      <c r="R128" s="276"/>
      <c r="S128" s="276"/>
      <c r="T128" s="276"/>
      <c r="U128" s="199"/>
      <c r="V128" s="199"/>
      <c r="W128" s="199"/>
      <c r="X128" s="199"/>
      <c r="Y128" s="199"/>
      <c r="Z128" s="199">
        <f t="shared" si="72"/>
        <v>0</v>
      </c>
      <c r="AA128" s="199"/>
      <c r="AB128" s="199"/>
      <c r="AC128" s="199"/>
      <c r="AD128" s="359">
        <f t="shared" si="73"/>
        <v>0</v>
      </c>
      <c r="AE128" s="199">
        <f t="shared" si="70"/>
        <v>0</v>
      </c>
      <c r="AF128" s="199"/>
      <c r="AG128" s="199"/>
      <c r="AH128" s="199"/>
      <c r="AI128" s="373"/>
    </row>
    <row r="129" spans="1:35" s="200" customFormat="1" hidden="1" x14ac:dyDescent="0.25">
      <c r="A129" s="218"/>
      <c r="B129" s="219" t="s">
        <v>204</v>
      </c>
      <c r="C129" s="192"/>
      <c r="D129" s="192"/>
      <c r="E129" s="220"/>
      <c r="F129" s="192"/>
      <c r="G129" s="220"/>
      <c r="H129" s="220"/>
      <c r="I129" s="221"/>
      <c r="J129" s="222"/>
      <c r="K129" s="222"/>
      <c r="L129" s="223"/>
      <c r="M129" s="223"/>
      <c r="N129" s="223"/>
      <c r="O129" s="222"/>
      <c r="P129" s="198">
        <v>0</v>
      </c>
      <c r="Q129" s="198">
        <f t="shared" si="71"/>
        <v>197.23</v>
      </c>
      <c r="R129" s="276"/>
      <c r="S129" s="276"/>
      <c r="T129" s="276">
        <v>197.23</v>
      </c>
      <c r="U129" s="199">
        <v>197.23</v>
      </c>
      <c r="V129" s="199"/>
      <c r="W129" s="199"/>
      <c r="X129" s="199"/>
      <c r="Y129" s="199"/>
      <c r="Z129" s="199">
        <f>AA129</f>
        <v>0</v>
      </c>
      <c r="AA129" s="345"/>
      <c r="AB129" s="199"/>
      <c r="AC129" s="199"/>
      <c r="AD129" s="359">
        <f t="shared" si="73"/>
        <v>-197.23</v>
      </c>
      <c r="AE129" s="199">
        <f t="shared" si="70"/>
        <v>-197.23</v>
      </c>
      <c r="AF129" s="199"/>
      <c r="AG129" s="199"/>
      <c r="AH129" s="199"/>
      <c r="AI129" s="373"/>
    </row>
    <row r="130" spans="1:35" s="200" customFormat="1" hidden="1" x14ac:dyDescent="0.25">
      <c r="A130" s="218"/>
      <c r="B130" s="219" t="s">
        <v>215</v>
      </c>
      <c r="C130" s="192"/>
      <c r="D130" s="192"/>
      <c r="E130" s="220"/>
      <c r="F130" s="192"/>
      <c r="G130" s="220"/>
      <c r="H130" s="220"/>
      <c r="I130" s="221"/>
      <c r="J130" s="222"/>
      <c r="K130" s="222"/>
      <c r="L130" s="223"/>
      <c r="M130" s="223"/>
      <c r="N130" s="223"/>
      <c r="O130" s="222"/>
      <c r="P130" s="198">
        <v>0</v>
      </c>
      <c r="Q130" s="198">
        <f t="shared" si="71"/>
        <v>0</v>
      </c>
      <c r="R130" s="276"/>
      <c r="S130" s="276"/>
      <c r="T130" s="276"/>
      <c r="U130" s="199"/>
      <c r="V130" s="199"/>
      <c r="W130" s="199"/>
      <c r="X130" s="199"/>
      <c r="Y130" s="199"/>
      <c r="Z130" s="199">
        <f t="shared" si="72"/>
        <v>0</v>
      </c>
      <c r="AA130" s="199"/>
      <c r="AB130" s="199"/>
      <c r="AC130" s="199"/>
      <c r="AD130" s="359">
        <f t="shared" si="73"/>
        <v>0</v>
      </c>
      <c r="AE130" s="199">
        <f t="shared" si="70"/>
        <v>0</v>
      </c>
      <c r="AF130" s="199"/>
      <c r="AG130" s="199"/>
      <c r="AH130" s="199"/>
      <c r="AI130" s="373"/>
    </row>
    <row r="131" spans="1:35" s="200" customFormat="1" hidden="1" x14ac:dyDescent="0.25">
      <c r="A131" s="218"/>
      <c r="B131" s="219" t="s">
        <v>220</v>
      </c>
      <c r="C131" s="192"/>
      <c r="D131" s="192"/>
      <c r="E131" s="220"/>
      <c r="F131" s="192"/>
      <c r="G131" s="220"/>
      <c r="H131" s="220"/>
      <c r="I131" s="221"/>
      <c r="J131" s="222"/>
      <c r="K131" s="222"/>
      <c r="L131" s="223"/>
      <c r="M131" s="223"/>
      <c r="N131" s="223"/>
      <c r="O131" s="222"/>
      <c r="P131" s="198">
        <v>0</v>
      </c>
      <c r="Q131" s="198">
        <f t="shared" si="71"/>
        <v>0</v>
      </c>
      <c r="R131" s="276"/>
      <c r="S131" s="276"/>
      <c r="T131" s="276"/>
      <c r="U131" s="199"/>
      <c r="V131" s="199"/>
      <c r="W131" s="199"/>
      <c r="X131" s="199"/>
      <c r="Y131" s="199"/>
      <c r="Z131" s="199">
        <f t="shared" si="72"/>
        <v>0</v>
      </c>
      <c r="AA131" s="199"/>
      <c r="AB131" s="199"/>
      <c r="AC131" s="199"/>
      <c r="AD131" s="359">
        <f t="shared" si="73"/>
        <v>0</v>
      </c>
      <c r="AE131" s="199"/>
      <c r="AF131" s="199"/>
      <c r="AG131" s="199"/>
      <c r="AH131" s="199"/>
      <c r="AI131" s="373"/>
    </row>
    <row r="132" spans="1:35" s="200" customFormat="1" hidden="1" x14ac:dyDescent="0.25">
      <c r="A132" s="218"/>
      <c r="B132" s="219" t="s">
        <v>221</v>
      </c>
      <c r="C132" s="192"/>
      <c r="D132" s="192"/>
      <c r="E132" s="220"/>
      <c r="F132" s="192"/>
      <c r="G132" s="220"/>
      <c r="H132" s="220"/>
      <c r="I132" s="221"/>
      <c r="J132" s="222"/>
      <c r="K132" s="222"/>
      <c r="L132" s="223"/>
      <c r="M132" s="223"/>
      <c r="N132" s="223"/>
      <c r="O132" s="222"/>
      <c r="P132" s="198">
        <v>0</v>
      </c>
      <c r="Q132" s="198">
        <f t="shared" si="71"/>
        <v>0</v>
      </c>
      <c r="R132" s="276"/>
      <c r="S132" s="276"/>
      <c r="T132" s="276"/>
      <c r="U132" s="199"/>
      <c r="V132" s="199"/>
      <c r="W132" s="199"/>
      <c r="X132" s="199"/>
      <c r="Y132" s="199"/>
      <c r="Z132" s="199">
        <v>25.39</v>
      </c>
      <c r="AA132" s="199"/>
      <c r="AB132" s="199"/>
      <c r="AC132" s="199"/>
      <c r="AD132" s="359">
        <f t="shared" si="73"/>
        <v>0</v>
      </c>
      <c r="AE132" s="199"/>
      <c r="AF132" s="199"/>
      <c r="AG132" s="199"/>
      <c r="AH132" s="199"/>
      <c r="AI132" s="373"/>
    </row>
    <row r="133" spans="1:35" s="200" customFormat="1" hidden="1" x14ac:dyDescent="0.25">
      <c r="A133" s="218"/>
      <c r="B133" s="219" t="s">
        <v>221</v>
      </c>
      <c r="C133" s="192"/>
      <c r="D133" s="192"/>
      <c r="E133" s="220"/>
      <c r="F133" s="192"/>
      <c r="G133" s="220"/>
      <c r="H133" s="220"/>
      <c r="I133" s="221"/>
      <c r="J133" s="222"/>
      <c r="K133" s="222"/>
      <c r="L133" s="223"/>
      <c r="M133" s="223"/>
      <c r="N133" s="223"/>
      <c r="O133" s="222"/>
      <c r="P133" s="198">
        <v>0</v>
      </c>
      <c r="Q133" s="198">
        <f t="shared" si="71"/>
        <v>0</v>
      </c>
      <c r="R133" s="276"/>
      <c r="S133" s="276"/>
      <c r="T133" s="276"/>
      <c r="U133" s="199"/>
      <c r="V133" s="199"/>
      <c r="W133" s="199"/>
      <c r="X133" s="199"/>
      <c r="Y133" s="199"/>
      <c r="Z133" s="199">
        <v>25.39</v>
      </c>
      <c r="AA133" s="199"/>
      <c r="AB133" s="199"/>
      <c r="AC133" s="199"/>
      <c r="AD133" s="359">
        <f t="shared" si="73"/>
        <v>0</v>
      </c>
      <c r="AE133" s="199"/>
      <c r="AF133" s="199"/>
      <c r="AG133" s="199"/>
      <c r="AH133" s="199"/>
      <c r="AI133" s="373"/>
    </row>
    <row r="134" spans="1:35" s="200" customFormat="1" hidden="1" x14ac:dyDescent="0.25">
      <c r="A134" s="218"/>
      <c r="B134" s="219" t="s">
        <v>219</v>
      </c>
      <c r="C134" s="192"/>
      <c r="D134" s="192"/>
      <c r="E134" s="220"/>
      <c r="F134" s="192"/>
      <c r="G134" s="220"/>
      <c r="H134" s="220"/>
      <c r="I134" s="221"/>
      <c r="J134" s="222"/>
      <c r="K134" s="222"/>
      <c r="L134" s="223"/>
      <c r="M134" s="223"/>
      <c r="N134" s="223"/>
      <c r="O134" s="222"/>
      <c r="P134" s="198">
        <v>0</v>
      </c>
      <c r="Q134" s="198">
        <f t="shared" si="71"/>
        <v>3.91</v>
      </c>
      <c r="R134" s="276"/>
      <c r="S134" s="276"/>
      <c r="T134" s="276">
        <f>U134</f>
        <v>3.91</v>
      </c>
      <c r="U134" s="199">
        <v>3.91</v>
      </c>
      <c r="V134" s="199"/>
      <c r="W134" s="199"/>
      <c r="X134" s="199"/>
      <c r="Y134" s="199"/>
      <c r="Z134" s="276">
        <f>AA134</f>
        <v>3.9060000000000001</v>
      </c>
      <c r="AA134" s="199">
        <v>3.9060000000000001</v>
      </c>
      <c r="AB134" s="199"/>
      <c r="AC134" s="199"/>
      <c r="AD134" s="359">
        <f t="shared" si="73"/>
        <v>-3.91</v>
      </c>
      <c r="AE134" s="199"/>
      <c r="AF134" s="199"/>
      <c r="AG134" s="199"/>
      <c r="AH134" s="199"/>
      <c r="AI134" s="373"/>
    </row>
    <row r="135" spans="1:35" s="200" customFormat="1" hidden="1" x14ac:dyDescent="0.25">
      <c r="A135" s="218"/>
      <c r="B135" s="219" t="s">
        <v>219</v>
      </c>
      <c r="C135" s="192"/>
      <c r="D135" s="192"/>
      <c r="E135" s="220"/>
      <c r="F135" s="192"/>
      <c r="G135" s="220"/>
      <c r="H135" s="220"/>
      <c r="I135" s="221"/>
      <c r="J135" s="222"/>
      <c r="K135" s="222"/>
      <c r="L135" s="223"/>
      <c r="M135" s="223"/>
      <c r="N135" s="223"/>
      <c r="O135" s="222"/>
      <c r="P135" s="198">
        <v>0</v>
      </c>
      <c r="Q135" s="198">
        <f t="shared" si="71"/>
        <v>0</v>
      </c>
      <c r="R135" s="276"/>
      <c r="S135" s="276"/>
      <c r="T135" s="276"/>
      <c r="U135" s="199"/>
      <c r="V135" s="199"/>
      <c r="W135" s="199"/>
      <c r="X135" s="199"/>
      <c r="Y135" s="199"/>
      <c r="Z135" s="276">
        <v>0</v>
      </c>
      <c r="AA135" s="199"/>
      <c r="AB135" s="199"/>
      <c r="AC135" s="199"/>
      <c r="AD135" s="359">
        <f t="shared" si="73"/>
        <v>0</v>
      </c>
      <c r="AE135" s="199"/>
      <c r="AF135" s="199"/>
      <c r="AG135" s="199"/>
      <c r="AH135" s="199"/>
      <c r="AI135" s="373"/>
    </row>
    <row r="136" spans="1:35" s="200" customFormat="1" hidden="1" x14ac:dyDescent="0.25">
      <c r="A136" s="218"/>
      <c r="B136" s="219" t="s">
        <v>174</v>
      </c>
      <c r="C136" s="192"/>
      <c r="D136" s="192"/>
      <c r="E136" s="220"/>
      <c r="F136" s="192"/>
      <c r="G136" s="220"/>
      <c r="H136" s="220"/>
      <c r="I136" s="221"/>
      <c r="J136" s="222"/>
      <c r="K136" s="222"/>
      <c r="L136" s="223"/>
      <c r="M136" s="223"/>
      <c r="N136" s="223"/>
      <c r="O136" s="222"/>
      <c r="P136" s="198">
        <f>R136+T136+V136+X136</f>
        <v>0</v>
      </c>
      <c r="Q136" s="198">
        <f t="shared" si="71"/>
        <v>0</v>
      </c>
      <c r="R136" s="276">
        <v>0</v>
      </c>
      <c r="S136" s="276"/>
      <c r="T136" s="276"/>
      <c r="U136" s="199"/>
      <c r="V136" s="199"/>
      <c r="W136" s="199"/>
      <c r="X136" s="199"/>
      <c r="Y136" s="199"/>
      <c r="Z136" s="199">
        <f>AA136</f>
        <v>0</v>
      </c>
      <c r="AA136" s="199"/>
      <c r="AB136" s="199"/>
      <c r="AC136" s="199"/>
      <c r="AD136" s="359">
        <f>P136-Q136</f>
        <v>0</v>
      </c>
      <c r="AE136" s="199">
        <f>AD136</f>
        <v>0</v>
      </c>
      <c r="AF136" s="199"/>
      <c r="AG136" s="199"/>
      <c r="AH136" s="199"/>
      <c r="AI136" s="373"/>
    </row>
    <row r="137" spans="1:35" s="351" customFormat="1" ht="25.5" x14ac:dyDescent="0.25">
      <c r="A137" s="430" t="s">
        <v>85</v>
      </c>
      <c r="B137" s="577" t="s">
        <v>160</v>
      </c>
      <c r="C137" s="376" t="s">
        <v>17</v>
      </c>
      <c r="D137" s="497">
        <v>8350</v>
      </c>
      <c r="E137" s="376"/>
      <c r="F137" s="485"/>
      <c r="G137" s="485">
        <v>2016</v>
      </c>
      <c r="H137" s="485">
        <v>2017</v>
      </c>
      <c r="I137" s="21" t="s">
        <v>14</v>
      </c>
      <c r="J137" s="11">
        <f>J138+J139+J140</f>
        <v>151230</v>
      </c>
      <c r="K137" s="11">
        <f>K138+K139+K140</f>
        <v>62364.420000000006</v>
      </c>
      <c r="L137" s="11">
        <f>L138+L139+L140</f>
        <v>65796.600000000006</v>
      </c>
      <c r="M137" s="11">
        <f>M138+M139+M140</f>
        <v>0</v>
      </c>
      <c r="N137" s="11"/>
      <c r="O137" s="11">
        <f>O138+O139+O140</f>
        <v>151230</v>
      </c>
      <c r="P137" s="11">
        <f>P138+P139+P140</f>
        <v>77640</v>
      </c>
      <c r="Q137" s="350">
        <v>0</v>
      </c>
      <c r="R137" s="350">
        <v>0</v>
      </c>
      <c r="S137" s="350">
        <v>0</v>
      </c>
      <c r="T137" s="350">
        <v>0</v>
      </c>
      <c r="U137" s="350">
        <v>0</v>
      </c>
      <c r="V137" s="350">
        <v>0</v>
      </c>
      <c r="W137" s="350">
        <v>0</v>
      </c>
      <c r="X137" s="350">
        <v>0</v>
      </c>
      <c r="Y137" s="350">
        <v>0</v>
      </c>
      <c r="Z137" s="350">
        <v>0</v>
      </c>
      <c r="AA137" s="350">
        <v>0</v>
      </c>
      <c r="AB137" s="350">
        <v>0</v>
      </c>
      <c r="AC137" s="350">
        <v>0</v>
      </c>
      <c r="AD137" s="323">
        <f>AD138+AD139+AD140</f>
        <v>77640</v>
      </c>
      <c r="AE137" s="11">
        <f>AE138+AE139+AE140</f>
        <v>77640</v>
      </c>
      <c r="AF137" s="350"/>
      <c r="AG137" s="350"/>
      <c r="AH137" s="350"/>
      <c r="AI137" s="521" t="s">
        <v>245</v>
      </c>
    </row>
    <row r="138" spans="1:35" s="349" customFormat="1" x14ac:dyDescent="0.25">
      <c r="A138" s="431"/>
      <c r="B138" s="578"/>
      <c r="C138" s="377"/>
      <c r="D138" s="498"/>
      <c r="E138" s="377"/>
      <c r="F138" s="500"/>
      <c r="G138" s="486"/>
      <c r="H138" s="486"/>
      <c r="I138" s="14" t="s">
        <v>43</v>
      </c>
      <c r="J138" s="12">
        <f>143669.99+0.01</f>
        <v>143670</v>
      </c>
      <c r="K138" s="12">
        <v>59245.760000000002</v>
      </c>
      <c r="L138" s="12">
        <v>62508.47</v>
      </c>
      <c r="M138" s="12">
        <v>0</v>
      </c>
      <c r="N138" s="12"/>
      <c r="O138" s="12">
        <f>143669.99+0.01</f>
        <v>143670</v>
      </c>
      <c r="P138" s="12">
        <v>73759.990000000005</v>
      </c>
      <c r="Q138" s="295">
        <v>0</v>
      </c>
      <c r="R138" s="295">
        <v>0</v>
      </c>
      <c r="S138" s="295">
        <v>0</v>
      </c>
      <c r="T138" s="295">
        <v>0</v>
      </c>
      <c r="U138" s="295">
        <v>0</v>
      </c>
      <c r="V138" s="295">
        <v>0</v>
      </c>
      <c r="W138" s="295">
        <v>0</v>
      </c>
      <c r="X138" s="295">
        <v>0</v>
      </c>
      <c r="Y138" s="295">
        <v>0</v>
      </c>
      <c r="Z138" s="295">
        <v>0</v>
      </c>
      <c r="AA138" s="295">
        <v>0</v>
      </c>
      <c r="AB138" s="295">
        <v>0</v>
      </c>
      <c r="AC138" s="295">
        <v>0</v>
      </c>
      <c r="AD138" s="318">
        <f>P138-Q138</f>
        <v>73759.990000000005</v>
      </c>
      <c r="AE138" s="12">
        <f>AD138</f>
        <v>73759.990000000005</v>
      </c>
      <c r="AF138" s="295"/>
      <c r="AG138" s="295"/>
      <c r="AH138" s="295"/>
      <c r="AI138" s="522"/>
    </row>
    <row r="139" spans="1:35" s="349" customFormat="1" x14ac:dyDescent="0.25">
      <c r="A139" s="431"/>
      <c r="B139" s="578"/>
      <c r="C139" s="377"/>
      <c r="D139" s="498"/>
      <c r="E139" s="377"/>
      <c r="F139" s="500"/>
      <c r="G139" s="486"/>
      <c r="H139" s="486"/>
      <c r="I139" s="14" t="s">
        <v>42</v>
      </c>
      <c r="J139" s="12">
        <v>7190</v>
      </c>
      <c r="K139" s="12">
        <v>2966.11</v>
      </c>
      <c r="L139" s="12">
        <v>3127.11</v>
      </c>
      <c r="M139" s="12">
        <v>0</v>
      </c>
      <c r="N139" s="12"/>
      <c r="O139" s="12">
        <v>7190</v>
      </c>
      <c r="P139" s="12">
        <v>3690</v>
      </c>
      <c r="Q139" s="295">
        <v>0</v>
      </c>
      <c r="R139" s="295">
        <v>0</v>
      </c>
      <c r="S139" s="295">
        <v>0</v>
      </c>
      <c r="T139" s="295">
        <v>0</v>
      </c>
      <c r="U139" s="295">
        <v>0</v>
      </c>
      <c r="V139" s="295">
        <v>0</v>
      </c>
      <c r="W139" s="295">
        <v>0</v>
      </c>
      <c r="X139" s="295">
        <v>0</v>
      </c>
      <c r="Y139" s="295">
        <v>0</v>
      </c>
      <c r="Z139" s="295">
        <v>0</v>
      </c>
      <c r="AA139" s="295">
        <v>0</v>
      </c>
      <c r="AB139" s="295">
        <v>0</v>
      </c>
      <c r="AC139" s="295">
        <v>0</v>
      </c>
      <c r="AD139" s="318">
        <f t="shared" ref="AD139:AD140" si="74">P139-Q139</f>
        <v>3690</v>
      </c>
      <c r="AE139" s="12">
        <f t="shared" ref="AE139:AE140" si="75">AD139</f>
        <v>3690</v>
      </c>
      <c r="AF139" s="295"/>
      <c r="AG139" s="295"/>
      <c r="AH139" s="295"/>
      <c r="AI139" s="523"/>
    </row>
    <row r="140" spans="1:35" s="349" customFormat="1" x14ac:dyDescent="0.25">
      <c r="A140" s="432"/>
      <c r="B140" s="579"/>
      <c r="C140" s="414"/>
      <c r="D140" s="499"/>
      <c r="E140" s="414"/>
      <c r="F140" s="465"/>
      <c r="G140" s="487"/>
      <c r="H140" s="487"/>
      <c r="I140" s="61" t="s">
        <v>44</v>
      </c>
      <c r="J140" s="12">
        <v>370</v>
      </c>
      <c r="K140" s="12">
        <v>152.55000000000001</v>
      </c>
      <c r="L140" s="12">
        <v>161.02000000000001</v>
      </c>
      <c r="M140" s="12">
        <v>0</v>
      </c>
      <c r="N140" s="12"/>
      <c r="O140" s="12">
        <v>370</v>
      </c>
      <c r="P140" s="12">
        <v>190.01</v>
      </c>
      <c r="Q140" s="295">
        <v>0</v>
      </c>
      <c r="R140" s="295">
        <v>0</v>
      </c>
      <c r="S140" s="295">
        <v>0</v>
      </c>
      <c r="T140" s="295">
        <v>0</v>
      </c>
      <c r="U140" s="295">
        <v>0</v>
      </c>
      <c r="V140" s="295">
        <v>0</v>
      </c>
      <c r="W140" s="295">
        <v>0</v>
      </c>
      <c r="X140" s="295">
        <v>0</v>
      </c>
      <c r="Y140" s="295">
        <v>0</v>
      </c>
      <c r="Z140" s="295">
        <v>0</v>
      </c>
      <c r="AA140" s="295">
        <v>0</v>
      </c>
      <c r="AB140" s="295">
        <v>0</v>
      </c>
      <c r="AC140" s="295">
        <v>0</v>
      </c>
      <c r="AD140" s="318">
        <f t="shared" si="74"/>
        <v>190.01</v>
      </c>
      <c r="AE140" s="12">
        <f t="shared" si="75"/>
        <v>190.01</v>
      </c>
      <c r="AF140" s="295"/>
      <c r="AG140" s="295"/>
      <c r="AH140" s="295"/>
      <c r="AI140" s="524"/>
    </row>
    <row r="141" spans="1:35" ht="38.25" x14ac:dyDescent="0.25">
      <c r="A141" s="427" t="s">
        <v>86</v>
      </c>
      <c r="B141" s="184" t="s">
        <v>20</v>
      </c>
      <c r="C141" s="376">
        <v>600</v>
      </c>
      <c r="D141" s="376">
        <v>1036</v>
      </c>
      <c r="E141" s="394"/>
      <c r="F141" s="394"/>
      <c r="G141" s="394">
        <v>2016</v>
      </c>
      <c r="H141" s="394">
        <v>2016</v>
      </c>
      <c r="I141" s="14" t="s">
        <v>14</v>
      </c>
      <c r="J141" s="11">
        <f>J142+J143+J144</f>
        <v>41976.2</v>
      </c>
      <c r="K141" s="11">
        <f>K142+K143+K144</f>
        <v>35573.050000000003</v>
      </c>
      <c r="L141" s="11">
        <f>L142+L143+L144</f>
        <v>0</v>
      </c>
      <c r="M141" s="11">
        <f>M142+M143+M144</f>
        <v>0</v>
      </c>
      <c r="N141" s="11"/>
      <c r="O141" s="11">
        <f>O142+O143+O144</f>
        <v>41976.2</v>
      </c>
      <c r="P141" s="11">
        <f>P142+P143+P144</f>
        <v>0</v>
      </c>
      <c r="Q141" s="350">
        <v>0</v>
      </c>
      <c r="R141" s="350">
        <v>0</v>
      </c>
      <c r="S141" s="350">
        <v>0</v>
      </c>
      <c r="T141" s="350">
        <v>0</v>
      </c>
      <c r="U141" s="350">
        <v>0</v>
      </c>
      <c r="V141" s="350">
        <v>0</v>
      </c>
      <c r="W141" s="350">
        <v>0</v>
      </c>
      <c r="X141" s="350">
        <v>0</v>
      </c>
      <c r="Y141" s="350">
        <v>0</v>
      </c>
      <c r="Z141" s="350">
        <v>0</v>
      </c>
      <c r="AA141" s="350">
        <v>0</v>
      </c>
      <c r="AB141" s="350">
        <v>0</v>
      </c>
      <c r="AC141" s="350">
        <v>0</v>
      </c>
      <c r="AD141" s="323">
        <f>AD142+AD143+AD144</f>
        <v>0</v>
      </c>
      <c r="AE141" s="11">
        <f>AE142+AE143+AE144</f>
        <v>0</v>
      </c>
      <c r="AF141" s="110"/>
      <c r="AG141" s="110"/>
      <c r="AH141" s="110"/>
      <c r="AI141" s="370"/>
    </row>
    <row r="142" spans="1:35" x14ac:dyDescent="0.25">
      <c r="A142" s="428"/>
      <c r="B142" s="424" t="s">
        <v>161</v>
      </c>
      <c r="C142" s="377"/>
      <c r="D142" s="377"/>
      <c r="E142" s="395"/>
      <c r="F142" s="452"/>
      <c r="G142" s="395"/>
      <c r="H142" s="395"/>
      <c r="I142" s="14" t="s">
        <v>43</v>
      </c>
      <c r="J142" s="16">
        <v>31482.2</v>
      </c>
      <c r="K142" s="12">
        <v>26679.83</v>
      </c>
      <c r="L142" s="12">
        <v>0</v>
      </c>
      <c r="M142" s="16">
        <v>0</v>
      </c>
      <c r="N142" s="16"/>
      <c r="O142" s="16">
        <v>31482.2</v>
      </c>
      <c r="P142" s="295">
        <v>0</v>
      </c>
      <c r="Q142" s="295">
        <v>0</v>
      </c>
      <c r="R142" s="295">
        <v>0</v>
      </c>
      <c r="S142" s="295">
        <v>0</v>
      </c>
      <c r="T142" s="295">
        <v>0</v>
      </c>
      <c r="U142" s="295">
        <v>0</v>
      </c>
      <c r="V142" s="295">
        <v>0</v>
      </c>
      <c r="W142" s="295">
        <v>0</v>
      </c>
      <c r="X142" s="295">
        <v>0</v>
      </c>
      <c r="Y142" s="295">
        <v>0</v>
      </c>
      <c r="Z142" s="295">
        <v>0</v>
      </c>
      <c r="AA142" s="295">
        <v>0</v>
      </c>
      <c r="AB142" s="295">
        <v>0</v>
      </c>
      <c r="AC142" s="295">
        <v>0</v>
      </c>
      <c r="AD142" s="318">
        <f>P142-Q142</f>
        <v>0</v>
      </c>
      <c r="AE142" s="318">
        <f>Q142-R142</f>
        <v>0</v>
      </c>
      <c r="AF142" s="110"/>
      <c r="AG142" s="110"/>
      <c r="AH142" s="110"/>
      <c r="AI142" s="370"/>
    </row>
    <row r="143" spans="1:35" x14ac:dyDescent="0.25">
      <c r="A143" s="428"/>
      <c r="B143" s="425"/>
      <c r="C143" s="377"/>
      <c r="D143" s="377"/>
      <c r="E143" s="395"/>
      <c r="F143" s="452"/>
      <c r="G143" s="395"/>
      <c r="H143" s="395"/>
      <c r="I143" s="14" t="s">
        <v>42</v>
      </c>
      <c r="J143" s="16">
        <v>2098.8000000000002</v>
      </c>
      <c r="K143" s="16">
        <v>1778.64</v>
      </c>
      <c r="L143" s="16">
        <v>0</v>
      </c>
      <c r="M143" s="16">
        <v>0</v>
      </c>
      <c r="N143" s="16"/>
      <c r="O143" s="16">
        <v>2098.8000000000002</v>
      </c>
      <c r="P143" s="295">
        <v>0</v>
      </c>
      <c r="Q143" s="295">
        <v>0</v>
      </c>
      <c r="R143" s="295">
        <v>0</v>
      </c>
      <c r="S143" s="295">
        <v>0</v>
      </c>
      <c r="T143" s="295">
        <v>0</v>
      </c>
      <c r="U143" s="295">
        <v>0</v>
      </c>
      <c r="V143" s="295">
        <v>0</v>
      </c>
      <c r="W143" s="295">
        <v>0</v>
      </c>
      <c r="X143" s="295">
        <v>0</v>
      </c>
      <c r="Y143" s="295">
        <v>0</v>
      </c>
      <c r="Z143" s="295">
        <v>0</v>
      </c>
      <c r="AA143" s="295">
        <v>0</v>
      </c>
      <c r="AB143" s="295">
        <v>0</v>
      </c>
      <c r="AC143" s="295">
        <v>0</v>
      </c>
      <c r="AD143" s="318">
        <f t="shared" ref="AD143:AE144" si="76">P143-Q143</f>
        <v>0</v>
      </c>
      <c r="AE143" s="318">
        <f t="shared" si="76"/>
        <v>0</v>
      </c>
      <c r="AF143" s="110"/>
      <c r="AG143" s="110"/>
      <c r="AH143" s="110"/>
      <c r="AI143" s="370"/>
    </row>
    <row r="144" spans="1:35" x14ac:dyDescent="0.25">
      <c r="A144" s="429"/>
      <c r="B144" s="426"/>
      <c r="C144" s="414"/>
      <c r="D144" s="414"/>
      <c r="E144" s="396"/>
      <c r="F144" s="453"/>
      <c r="G144" s="396"/>
      <c r="H144" s="396"/>
      <c r="I144" s="61" t="s">
        <v>44</v>
      </c>
      <c r="J144" s="16">
        <v>8395.2000000000007</v>
      </c>
      <c r="K144" s="16">
        <v>7114.58</v>
      </c>
      <c r="L144" s="16">
        <v>0</v>
      </c>
      <c r="M144" s="16">
        <v>0</v>
      </c>
      <c r="N144" s="16"/>
      <c r="O144" s="16">
        <v>8395.2000000000007</v>
      </c>
      <c r="P144" s="295">
        <v>0</v>
      </c>
      <c r="Q144" s="295">
        <v>0</v>
      </c>
      <c r="R144" s="295">
        <v>0</v>
      </c>
      <c r="S144" s="295">
        <v>0</v>
      </c>
      <c r="T144" s="295">
        <v>0</v>
      </c>
      <c r="U144" s="295">
        <v>0</v>
      </c>
      <c r="V144" s="295">
        <v>0</v>
      </c>
      <c r="W144" s="295">
        <v>0</v>
      </c>
      <c r="X144" s="295">
        <v>0</v>
      </c>
      <c r="Y144" s="295">
        <v>0</v>
      </c>
      <c r="Z144" s="295">
        <v>0</v>
      </c>
      <c r="AA144" s="295">
        <v>0</v>
      </c>
      <c r="AB144" s="295">
        <v>0</v>
      </c>
      <c r="AC144" s="295">
        <v>0</v>
      </c>
      <c r="AD144" s="318">
        <f t="shared" si="76"/>
        <v>0</v>
      </c>
      <c r="AE144" s="318">
        <f t="shared" si="76"/>
        <v>0</v>
      </c>
      <c r="AF144" s="110"/>
      <c r="AG144" s="110"/>
      <c r="AH144" s="110"/>
      <c r="AI144" s="370"/>
    </row>
    <row r="145" spans="1:35" ht="15.75" customHeight="1" x14ac:dyDescent="0.25">
      <c r="A145" s="44"/>
      <c r="B145" s="418" t="s">
        <v>31</v>
      </c>
      <c r="C145" s="419"/>
      <c r="D145" s="419"/>
      <c r="E145" s="419"/>
      <c r="F145" s="419"/>
      <c r="G145" s="419"/>
      <c r="H145" s="420"/>
      <c r="I145" s="61"/>
      <c r="J145" s="16"/>
      <c r="K145" s="16"/>
      <c r="L145" s="16"/>
      <c r="M145" s="16"/>
      <c r="N145" s="16"/>
      <c r="O145" s="16"/>
      <c r="P145" s="16"/>
      <c r="Q145" s="110"/>
      <c r="R145" s="110"/>
      <c r="S145" s="110"/>
      <c r="T145" s="110"/>
      <c r="U145" s="110"/>
      <c r="V145" s="110"/>
      <c r="W145" s="110"/>
      <c r="X145" s="110"/>
      <c r="Y145" s="110"/>
      <c r="Z145" s="110"/>
      <c r="AA145" s="110"/>
      <c r="AB145" s="110"/>
      <c r="AC145" s="110"/>
      <c r="AD145" s="356"/>
      <c r="AE145" s="110"/>
      <c r="AF145" s="110"/>
      <c r="AG145" s="110"/>
      <c r="AH145" s="110"/>
      <c r="AI145" s="370"/>
    </row>
    <row r="146" spans="1:35" ht="51" x14ac:dyDescent="0.25">
      <c r="A146" s="397"/>
      <c r="B146" s="398"/>
      <c r="C146" s="398"/>
      <c r="D146" s="398"/>
      <c r="E146" s="398"/>
      <c r="F146" s="398"/>
      <c r="G146" s="398"/>
      <c r="H146" s="399"/>
      <c r="I146" s="14" t="s">
        <v>60</v>
      </c>
      <c r="J146" s="12">
        <f>J151</f>
        <v>11227.36</v>
      </c>
      <c r="K146" s="12">
        <f t="shared" ref="K146:M149" si="77">K151</f>
        <v>5559.4481999999998</v>
      </c>
      <c r="L146" s="12">
        <f>L151</f>
        <v>3231.9852099999998</v>
      </c>
      <c r="M146" s="12">
        <f t="shared" si="77"/>
        <v>723.27910999999995</v>
      </c>
      <c r="N146" s="12"/>
      <c r="O146" s="12">
        <f>O151</f>
        <v>7261.52</v>
      </c>
      <c r="P146" s="12">
        <f t="shared" ref="P146:AH146" si="78">P151</f>
        <v>3813.74</v>
      </c>
      <c r="Q146" s="12">
        <f t="shared" si="78"/>
        <v>0</v>
      </c>
      <c r="R146" s="12">
        <f t="shared" si="78"/>
        <v>0</v>
      </c>
      <c r="S146" s="12">
        <f>S151</f>
        <v>0</v>
      </c>
      <c r="T146" s="12">
        <f t="shared" si="78"/>
        <v>0</v>
      </c>
      <c r="U146" s="12">
        <f t="shared" si="78"/>
        <v>0</v>
      </c>
      <c r="V146" s="12">
        <f t="shared" si="78"/>
        <v>0</v>
      </c>
      <c r="W146" s="12">
        <f t="shared" si="78"/>
        <v>-27.12</v>
      </c>
      <c r="X146" s="12">
        <f t="shared" si="78"/>
        <v>3813.74</v>
      </c>
      <c r="Y146" s="12">
        <f t="shared" si="78"/>
        <v>0</v>
      </c>
      <c r="Z146" s="12">
        <f t="shared" si="78"/>
        <v>0</v>
      </c>
      <c r="AA146" s="12">
        <f>AA151</f>
        <v>0</v>
      </c>
      <c r="AB146" s="12">
        <f t="shared" si="78"/>
        <v>0</v>
      </c>
      <c r="AC146" s="12">
        <f t="shared" si="78"/>
        <v>0</v>
      </c>
      <c r="AD146" s="318">
        <f t="shared" si="78"/>
        <v>3813.74</v>
      </c>
      <c r="AE146" s="12">
        <f t="shared" si="78"/>
        <v>3813.74</v>
      </c>
      <c r="AF146" s="32">
        <f>ROUND((AE146*100/P146),2)</f>
        <v>100</v>
      </c>
      <c r="AG146" s="12">
        <f t="shared" si="78"/>
        <v>0</v>
      </c>
      <c r="AH146" s="12">
        <f t="shared" si="78"/>
        <v>0</v>
      </c>
      <c r="AI146" s="370"/>
    </row>
    <row r="147" spans="1:35" ht="38.25" x14ac:dyDescent="0.25">
      <c r="A147" s="400"/>
      <c r="B147" s="401"/>
      <c r="C147" s="401"/>
      <c r="D147" s="401"/>
      <c r="E147" s="401"/>
      <c r="F147" s="401"/>
      <c r="G147" s="401"/>
      <c r="H147" s="402"/>
      <c r="I147" s="14" t="s">
        <v>61</v>
      </c>
      <c r="J147" s="12">
        <f>J152</f>
        <v>0</v>
      </c>
      <c r="K147" s="12">
        <f t="shared" si="77"/>
        <v>0</v>
      </c>
      <c r="L147" s="12">
        <f t="shared" si="77"/>
        <v>0</v>
      </c>
      <c r="M147" s="12">
        <f t="shared" si="77"/>
        <v>0</v>
      </c>
      <c r="N147" s="12"/>
      <c r="O147" s="12">
        <f>O152</f>
        <v>0</v>
      </c>
      <c r="P147" s="12">
        <f>P152</f>
        <v>0</v>
      </c>
      <c r="Q147" s="12">
        <f t="shared" ref="Q147:AH147" si="79">Q152</f>
        <v>0</v>
      </c>
      <c r="R147" s="12">
        <f t="shared" si="79"/>
        <v>0</v>
      </c>
      <c r="S147" s="12">
        <f t="shared" si="79"/>
        <v>0</v>
      </c>
      <c r="T147" s="12">
        <f t="shared" si="79"/>
        <v>0</v>
      </c>
      <c r="U147" s="12">
        <f t="shared" si="79"/>
        <v>0</v>
      </c>
      <c r="V147" s="12">
        <f t="shared" si="79"/>
        <v>0</v>
      </c>
      <c r="W147" s="12">
        <f t="shared" si="79"/>
        <v>0</v>
      </c>
      <c r="X147" s="12">
        <f t="shared" si="79"/>
        <v>0</v>
      </c>
      <c r="Y147" s="12">
        <f t="shared" si="79"/>
        <v>0</v>
      </c>
      <c r="Z147" s="12">
        <f>Z152</f>
        <v>0</v>
      </c>
      <c r="AA147" s="12">
        <f t="shared" si="79"/>
        <v>0</v>
      </c>
      <c r="AB147" s="12">
        <f t="shared" si="79"/>
        <v>0</v>
      </c>
      <c r="AC147" s="12">
        <f t="shared" si="79"/>
        <v>0</v>
      </c>
      <c r="AD147" s="318">
        <f t="shared" si="79"/>
        <v>0</v>
      </c>
      <c r="AE147" s="12">
        <f t="shared" si="79"/>
        <v>0</v>
      </c>
      <c r="AF147" s="32">
        <v>0</v>
      </c>
      <c r="AG147" s="12">
        <f t="shared" si="79"/>
        <v>0</v>
      </c>
      <c r="AH147" s="12">
        <f t="shared" si="79"/>
        <v>0</v>
      </c>
      <c r="AI147" s="370"/>
    </row>
    <row r="148" spans="1:35" ht="25.5" x14ac:dyDescent="0.25">
      <c r="A148" s="400"/>
      <c r="B148" s="401"/>
      <c r="C148" s="401"/>
      <c r="D148" s="401"/>
      <c r="E148" s="401"/>
      <c r="F148" s="401"/>
      <c r="G148" s="401"/>
      <c r="H148" s="402"/>
      <c r="I148" s="14" t="s">
        <v>14</v>
      </c>
      <c r="J148" s="12">
        <f>J153</f>
        <v>334978.19999999995</v>
      </c>
      <c r="K148" s="12">
        <f t="shared" si="77"/>
        <v>221716.34999999998</v>
      </c>
      <c r="L148" s="12">
        <f t="shared" si="77"/>
        <v>62163.479999999996</v>
      </c>
      <c r="M148" s="12">
        <f t="shared" si="77"/>
        <v>0</v>
      </c>
      <c r="N148" s="12"/>
      <c r="O148" s="12">
        <f>O153</f>
        <v>334978.19999999995</v>
      </c>
      <c r="P148" s="12">
        <f>P153</f>
        <v>73352.91</v>
      </c>
      <c r="Q148" s="12">
        <f t="shared" ref="Q148:AH148" si="80">Q153</f>
        <v>0</v>
      </c>
      <c r="R148" s="12">
        <f t="shared" si="80"/>
        <v>0</v>
      </c>
      <c r="S148" s="12">
        <f t="shared" si="80"/>
        <v>0</v>
      </c>
      <c r="T148" s="12">
        <f t="shared" si="80"/>
        <v>0</v>
      </c>
      <c r="U148" s="12">
        <f t="shared" si="80"/>
        <v>0</v>
      </c>
      <c r="V148" s="12">
        <f t="shared" si="80"/>
        <v>0</v>
      </c>
      <c r="W148" s="12">
        <f t="shared" si="80"/>
        <v>0</v>
      </c>
      <c r="X148" s="12">
        <f t="shared" si="80"/>
        <v>60882.9</v>
      </c>
      <c r="Y148" s="12">
        <f t="shared" si="80"/>
        <v>0</v>
      </c>
      <c r="Z148" s="12">
        <f t="shared" si="80"/>
        <v>0</v>
      </c>
      <c r="AA148" s="12">
        <f t="shared" si="80"/>
        <v>0</v>
      </c>
      <c r="AB148" s="12">
        <f t="shared" si="80"/>
        <v>0</v>
      </c>
      <c r="AC148" s="12">
        <f t="shared" si="80"/>
        <v>0</v>
      </c>
      <c r="AD148" s="318">
        <f t="shared" si="80"/>
        <v>73352.91</v>
      </c>
      <c r="AE148" s="12">
        <f>AE153</f>
        <v>73352.91</v>
      </c>
      <c r="AF148" s="32">
        <f>ROUND((AE148*100/P148),2)</f>
        <v>100</v>
      </c>
      <c r="AG148" s="12">
        <f t="shared" si="80"/>
        <v>0</v>
      </c>
      <c r="AH148" s="12">
        <f t="shared" si="80"/>
        <v>0</v>
      </c>
      <c r="AI148" s="370"/>
    </row>
    <row r="149" spans="1:35" ht="25.5" x14ac:dyDescent="0.25">
      <c r="A149" s="403"/>
      <c r="B149" s="404"/>
      <c r="C149" s="404"/>
      <c r="D149" s="404"/>
      <c r="E149" s="404"/>
      <c r="F149" s="404"/>
      <c r="G149" s="404"/>
      <c r="H149" s="405"/>
      <c r="I149" s="14" t="s">
        <v>13</v>
      </c>
      <c r="J149" s="12">
        <f>J154</f>
        <v>0</v>
      </c>
      <c r="K149" s="12">
        <f t="shared" si="77"/>
        <v>0</v>
      </c>
      <c r="L149" s="12">
        <f t="shared" si="77"/>
        <v>0</v>
      </c>
      <c r="M149" s="12">
        <f t="shared" si="77"/>
        <v>0</v>
      </c>
      <c r="N149" s="12"/>
      <c r="O149" s="12">
        <f>O154</f>
        <v>0</v>
      </c>
      <c r="P149" s="12">
        <f t="shared" ref="P149:AH149" si="81">P154</f>
        <v>0</v>
      </c>
      <c r="Q149" s="12">
        <f t="shared" si="81"/>
        <v>0</v>
      </c>
      <c r="R149" s="12">
        <f t="shared" si="81"/>
        <v>0</v>
      </c>
      <c r="S149" s="12">
        <f t="shared" si="81"/>
        <v>0</v>
      </c>
      <c r="T149" s="12">
        <f t="shared" si="81"/>
        <v>0</v>
      </c>
      <c r="U149" s="12">
        <f t="shared" si="81"/>
        <v>0</v>
      </c>
      <c r="V149" s="12">
        <f t="shared" si="81"/>
        <v>0</v>
      </c>
      <c r="W149" s="12">
        <f t="shared" si="81"/>
        <v>0</v>
      </c>
      <c r="X149" s="12">
        <f t="shared" si="81"/>
        <v>0</v>
      </c>
      <c r="Y149" s="12">
        <f t="shared" si="81"/>
        <v>0</v>
      </c>
      <c r="Z149" s="12">
        <f t="shared" si="81"/>
        <v>0</v>
      </c>
      <c r="AA149" s="12">
        <f t="shared" si="81"/>
        <v>0</v>
      </c>
      <c r="AB149" s="12">
        <f t="shared" si="81"/>
        <v>0</v>
      </c>
      <c r="AC149" s="12">
        <f t="shared" si="81"/>
        <v>0</v>
      </c>
      <c r="AD149" s="318">
        <f t="shared" si="81"/>
        <v>0</v>
      </c>
      <c r="AE149" s="12">
        <f t="shared" si="81"/>
        <v>0</v>
      </c>
      <c r="AF149" s="12">
        <f t="shared" si="81"/>
        <v>0</v>
      </c>
      <c r="AG149" s="12">
        <f t="shared" si="81"/>
        <v>0</v>
      </c>
      <c r="AH149" s="12">
        <f t="shared" si="81"/>
        <v>0</v>
      </c>
      <c r="AI149" s="370"/>
    </row>
    <row r="150" spans="1:35" ht="15.75" customHeight="1" x14ac:dyDescent="0.25">
      <c r="A150" s="17" t="s">
        <v>69</v>
      </c>
      <c r="B150" s="418" t="s">
        <v>33</v>
      </c>
      <c r="C150" s="419"/>
      <c r="D150" s="419"/>
      <c r="E150" s="419"/>
      <c r="F150" s="419"/>
      <c r="G150" s="419"/>
      <c r="H150" s="420"/>
      <c r="I150" s="92"/>
      <c r="J150" s="20"/>
      <c r="K150" s="20"/>
      <c r="L150" s="20"/>
      <c r="M150" s="20"/>
      <c r="N150" s="20"/>
      <c r="O150" s="20"/>
      <c r="P150" s="20"/>
      <c r="Q150" s="110"/>
      <c r="R150" s="110"/>
      <c r="S150" s="110"/>
      <c r="T150" s="110"/>
      <c r="U150" s="110"/>
      <c r="V150" s="110"/>
      <c r="W150" s="110"/>
      <c r="X150" s="110"/>
      <c r="Y150" s="110"/>
      <c r="Z150" s="110"/>
      <c r="AA150" s="110"/>
      <c r="AB150" s="110"/>
      <c r="AC150" s="110"/>
      <c r="AD150" s="356"/>
      <c r="AE150" s="110"/>
      <c r="AF150" s="110"/>
      <c r="AG150" s="110"/>
      <c r="AH150" s="110"/>
      <c r="AI150" s="370"/>
    </row>
    <row r="151" spans="1:35" ht="51" x14ac:dyDescent="0.25">
      <c r="A151" s="433"/>
      <c r="B151" s="383"/>
      <c r="C151" s="384"/>
      <c r="D151" s="384"/>
      <c r="E151" s="384"/>
      <c r="F151" s="384"/>
      <c r="G151" s="384"/>
      <c r="H151" s="385"/>
      <c r="I151" s="14" t="s">
        <v>60</v>
      </c>
      <c r="J151" s="12">
        <f>J155</f>
        <v>11227.36</v>
      </c>
      <c r="K151" s="12">
        <f>K155</f>
        <v>5559.4481999999998</v>
      </c>
      <c r="L151" s="12">
        <f>L155</f>
        <v>3231.9852099999998</v>
      </c>
      <c r="M151" s="12">
        <f>M155</f>
        <v>723.27910999999995</v>
      </c>
      <c r="N151" s="12"/>
      <c r="O151" s="12">
        <f>O155</f>
        <v>7261.52</v>
      </c>
      <c r="P151" s="12">
        <f>P155</f>
        <v>3813.74</v>
      </c>
      <c r="Q151" s="12">
        <f>Q155</f>
        <v>0</v>
      </c>
      <c r="R151" s="12">
        <f t="shared" ref="R151:AH151" si="82">R155</f>
        <v>0</v>
      </c>
      <c r="S151" s="12">
        <f>S155</f>
        <v>0</v>
      </c>
      <c r="T151" s="12">
        <f t="shared" si="82"/>
        <v>0</v>
      </c>
      <c r="U151" s="12">
        <f t="shared" si="82"/>
        <v>0</v>
      </c>
      <c r="V151" s="12">
        <f t="shared" si="82"/>
        <v>0</v>
      </c>
      <c r="W151" s="12">
        <f t="shared" si="82"/>
        <v>-27.12</v>
      </c>
      <c r="X151" s="12">
        <f t="shared" si="82"/>
        <v>3813.74</v>
      </c>
      <c r="Y151" s="12">
        <f t="shared" si="82"/>
        <v>0</v>
      </c>
      <c r="Z151" s="12">
        <f t="shared" si="82"/>
        <v>0</v>
      </c>
      <c r="AA151" s="12">
        <f>AA155</f>
        <v>0</v>
      </c>
      <c r="AB151" s="12">
        <f t="shared" si="82"/>
        <v>0</v>
      </c>
      <c r="AC151" s="12">
        <f t="shared" si="82"/>
        <v>0</v>
      </c>
      <c r="AD151" s="318">
        <f t="shared" si="82"/>
        <v>3813.74</v>
      </c>
      <c r="AE151" s="12">
        <f t="shared" si="82"/>
        <v>3813.74</v>
      </c>
      <c r="AF151" s="32">
        <f>ROUND((AE151*100/P151),2)</f>
        <v>100</v>
      </c>
      <c r="AG151" s="12">
        <f t="shared" si="82"/>
        <v>0</v>
      </c>
      <c r="AH151" s="12">
        <f t="shared" si="82"/>
        <v>0</v>
      </c>
      <c r="AI151" s="370"/>
    </row>
    <row r="152" spans="1:35" ht="38.25" x14ac:dyDescent="0.25">
      <c r="A152" s="434"/>
      <c r="B152" s="386"/>
      <c r="C152" s="387"/>
      <c r="D152" s="387"/>
      <c r="E152" s="387"/>
      <c r="F152" s="387"/>
      <c r="G152" s="387"/>
      <c r="H152" s="388"/>
      <c r="I152" s="14" t="s">
        <v>61</v>
      </c>
      <c r="J152" s="12"/>
      <c r="K152" s="12"/>
      <c r="L152" s="12"/>
      <c r="M152" s="12"/>
      <c r="N152" s="12"/>
      <c r="O152" s="12"/>
      <c r="P152" s="12"/>
      <c r="Q152" s="12"/>
      <c r="R152" s="12"/>
      <c r="S152" s="12"/>
      <c r="T152" s="12"/>
      <c r="U152" s="12"/>
      <c r="V152" s="12"/>
      <c r="W152" s="12"/>
      <c r="X152" s="12"/>
      <c r="Y152" s="12"/>
      <c r="Z152" s="12"/>
      <c r="AA152" s="12"/>
      <c r="AB152" s="12"/>
      <c r="AC152" s="12"/>
      <c r="AD152" s="318"/>
      <c r="AE152" s="12"/>
      <c r="AF152" s="32"/>
      <c r="AG152" s="12"/>
      <c r="AH152" s="12"/>
      <c r="AI152" s="370"/>
    </row>
    <row r="153" spans="1:35" ht="25.5" x14ac:dyDescent="0.25">
      <c r="A153" s="434"/>
      <c r="B153" s="386"/>
      <c r="C153" s="387"/>
      <c r="D153" s="387"/>
      <c r="E153" s="387"/>
      <c r="F153" s="387"/>
      <c r="G153" s="387"/>
      <c r="H153" s="388"/>
      <c r="I153" s="14" t="s">
        <v>14</v>
      </c>
      <c r="J153" s="12">
        <f>J166</f>
        <v>334978.19999999995</v>
      </c>
      <c r="K153" s="12">
        <f>K166</f>
        <v>221716.34999999998</v>
      </c>
      <c r="L153" s="12">
        <f>L166</f>
        <v>62163.479999999996</v>
      </c>
      <c r="M153" s="12">
        <f>M166</f>
        <v>0</v>
      </c>
      <c r="N153" s="12"/>
      <c r="O153" s="12">
        <f>O166</f>
        <v>334978.19999999995</v>
      </c>
      <c r="P153" s="12">
        <f>P166</f>
        <v>73352.91</v>
      </c>
      <c r="Q153" s="12">
        <f t="shared" ref="Q153:AH153" si="83">Q166</f>
        <v>0</v>
      </c>
      <c r="R153" s="12">
        <f t="shared" si="83"/>
        <v>0</v>
      </c>
      <c r="S153" s="12">
        <f t="shared" si="83"/>
        <v>0</v>
      </c>
      <c r="T153" s="12">
        <f t="shared" si="83"/>
        <v>0</v>
      </c>
      <c r="U153" s="12">
        <f t="shared" si="83"/>
        <v>0</v>
      </c>
      <c r="V153" s="12">
        <f t="shared" si="83"/>
        <v>0</v>
      </c>
      <c r="W153" s="12">
        <f t="shared" si="83"/>
        <v>0</v>
      </c>
      <c r="X153" s="12">
        <f t="shared" si="83"/>
        <v>60882.9</v>
      </c>
      <c r="Y153" s="12">
        <f t="shared" si="83"/>
        <v>0</v>
      </c>
      <c r="Z153" s="12">
        <f t="shared" si="83"/>
        <v>0</v>
      </c>
      <c r="AA153" s="12">
        <f t="shared" si="83"/>
        <v>0</v>
      </c>
      <c r="AB153" s="12">
        <f t="shared" si="83"/>
        <v>0</v>
      </c>
      <c r="AC153" s="12">
        <f t="shared" si="83"/>
        <v>0</v>
      </c>
      <c r="AD153" s="318">
        <f t="shared" si="83"/>
        <v>73352.91</v>
      </c>
      <c r="AE153" s="12">
        <f>AE166</f>
        <v>73352.91</v>
      </c>
      <c r="AF153" s="32">
        <f>ROUND((AE153*100/P153),2)</f>
        <v>100</v>
      </c>
      <c r="AG153" s="12">
        <f t="shared" si="83"/>
        <v>0</v>
      </c>
      <c r="AH153" s="12">
        <f t="shared" si="83"/>
        <v>0</v>
      </c>
      <c r="AI153" s="370"/>
    </row>
    <row r="154" spans="1:35" ht="25.5" x14ac:dyDescent="0.25">
      <c r="A154" s="435"/>
      <c r="B154" s="389"/>
      <c r="C154" s="390"/>
      <c r="D154" s="390"/>
      <c r="E154" s="390"/>
      <c r="F154" s="390"/>
      <c r="G154" s="390"/>
      <c r="H154" s="391"/>
      <c r="I154" s="14" t="s">
        <v>13</v>
      </c>
      <c r="J154" s="12">
        <v>0</v>
      </c>
      <c r="K154" s="12">
        <v>0</v>
      </c>
      <c r="L154" s="12">
        <v>0</v>
      </c>
      <c r="M154" s="12">
        <v>0</v>
      </c>
      <c r="N154" s="12"/>
      <c r="O154" s="12">
        <v>0</v>
      </c>
      <c r="P154" s="12">
        <v>0</v>
      </c>
      <c r="Q154" s="12">
        <v>0</v>
      </c>
      <c r="R154" s="12">
        <v>0</v>
      </c>
      <c r="S154" s="12">
        <v>0</v>
      </c>
      <c r="T154" s="12">
        <v>0</v>
      </c>
      <c r="U154" s="12">
        <v>0</v>
      </c>
      <c r="V154" s="12">
        <v>0</v>
      </c>
      <c r="W154" s="12">
        <v>0</v>
      </c>
      <c r="X154" s="12">
        <v>0</v>
      </c>
      <c r="Y154" s="12">
        <v>0</v>
      </c>
      <c r="Z154" s="12">
        <v>0</v>
      </c>
      <c r="AA154" s="12">
        <v>0</v>
      </c>
      <c r="AB154" s="12">
        <v>0</v>
      </c>
      <c r="AC154" s="12">
        <v>0</v>
      </c>
      <c r="AD154" s="318">
        <v>0</v>
      </c>
      <c r="AE154" s="12">
        <v>0</v>
      </c>
      <c r="AF154" s="12">
        <v>0</v>
      </c>
      <c r="AG154" s="12">
        <v>0</v>
      </c>
      <c r="AH154" s="12">
        <v>0</v>
      </c>
      <c r="AI154" s="370"/>
    </row>
    <row r="155" spans="1:35" ht="24" customHeight="1" x14ac:dyDescent="0.25">
      <c r="A155" s="427" t="s">
        <v>87</v>
      </c>
      <c r="B155" s="184" t="s">
        <v>25</v>
      </c>
      <c r="C155" s="394"/>
      <c r="D155" s="394"/>
      <c r="E155" s="394"/>
      <c r="F155" s="376">
        <v>46000</v>
      </c>
      <c r="G155" s="86"/>
      <c r="H155" s="86"/>
      <c r="I155" s="483" t="s">
        <v>60</v>
      </c>
      <c r="J155" s="213">
        <f>J156</f>
        <v>11227.36</v>
      </c>
      <c r="K155" s="11">
        <f t="shared" ref="K155:X155" si="84">K156</f>
        <v>5559.4481999999998</v>
      </c>
      <c r="L155" s="11">
        <f t="shared" si="84"/>
        <v>3231.9852099999998</v>
      </c>
      <c r="M155" s="11">
        <f t="shared" si="84"/>
        <v>723.27910999999995</v>
      </c>
      <c r="N155" s="11"/>
      <c r="O155" s="213">
        <f>O156</f>
        <v>7261.52</v>
      </c>
      <c r="P155" s="213">
        <f>P156</f>
        <v>3813.74</v>
      </c>
      <c r="Q155" s="213">
        <f>Q156</f>
        <v>0</v>
      </c>
      <c r="R155" s="213">
        <f t="shared" si="84"/>
        <v>0</v>
      </c>
      <c r="S155" s="213">
        <f t="shared" si="84"/>
        <v>0</v>
      </c>
      <c r="T155" s="213">
        <f t="shared" si="84"/>
        <v>0</v>
      </c>
      <c r="U155" s="213">
        <f t="shared" si="84"/>
        <v>0</v>
      </c>
      <c r="V155" s="213">
        <f>V156</f>
        <v>0</v>
      </c>
      <c r="W155" s="213">
        <f t="shared" si="84"/>
        <v>-27.12</v>
      </c>
      <c r="X155" s="213">
        <f t="shared" si="84"/>
        <v>3813.74</v>
      </c>
      <c r="Y155" s="213">
        <f>Y156</f>
        <v>0</v>
      </c>
      <c r="Z155" s="213">
        <f t="shared" ref="Z155:AH155" si="85">Z156</f>
        <v>0</v>
      </c>
      <c r="AA155" s="213">
        <f>AA156</f>
        <v>0</v>
      </c>
      <c r="AB155" s="213">
        <f t="shared" si="85"/>
        <v>0</v>
      </c>
      <c r="AC155" s="213">
        <f t="shared" si="85"/>
        <v>0</v>
      </c>
      <c r="AD155" s="364">
        <f t="shared" si="85"/>
        <v>3813.74</v>
      </c>
      <c r="AE155" s="213">
        <f t="shared" si="85"/>
        <v>3813.74</v>
      </c>
      <c r="AF155" s="214">
        <f>ROUND((AE155*100/P155),2)</f>
        <v>100</v>
      </c>
      <c r="AG155" s="11">
        <f t="shared" si="85"/>
        <v>0</v>
      </c>
      <c r="AH155" s="11">
        <f t="shared" si="85"/>
        <v>0</v>
      </c>
      <c r="AI155" s="513" t="s">
        <v>246</v>
      </c>
    </row>
    <row r="156" spans="1:35" ht="30" customHeight="1" x14ac:dyDescent="0.25">
      <c r="A156" s="428"/>
      <c r="B156" s="15" t="s">
        <v>39</v>
      </c>
      <c r="C156" s="452"/>
      <c r="D156" s="452"/>
      <c r="E156" s="395"/>
      <c r="F156" s="482"/>
      <c r="G156" s="23">
        <v>2016</v>
      </c>
      <c r="H156" s="23">
        <v>2018</v>
      </c>
      <c r="I156" s="484"/>
      <c r="J156" s="12">
        <v>11227.36</v>
      </c>
      <c r="K156" s="12">
        <v>5559.4481999999998</v>
      </c>
      <c r="L156" s="12">
        <v>3231.9852099999998</v>
      </c>
      <c r="M156" s="12">
        <v>723.27910999999995</v>
      </c>
      <c r="N156" s="12"/>
      <c r="O156" s="16">
        <v>7261.52</v>
      </c>
      <c r="P156" s="12">
        <v>3813.74</v>
      </c>
      <c r="Q156" s="295">
        <f>SUM(Q157:Q165)</f>
        <v>0</v>
      </c>
      <c r="R156" s="295">
        <f t="shared" ref="R156:AH156" si="86">SUM(R157:R165)</f>
        <v>0</v>
      </c>
      <c r="S156" s="295">
        <f>SUM(S157:S165)</f>
        <v>0</v>
      </c>
      <c r="T156" s="295">
        <f t="shared" si="86"/>
        <v>0</v>
      </c>
      <c r="U156" s="295">
        <f t="shared" si="86"/>
        <v>0</v>
      </c>
      <c r="V156" s="295">
        <f t="shared" si="86"/>
        <v>0</v>
      </c>
      <c r="W156" s="295">
        <f t="shared" si="86"/>
        <v>-27.12</v>
      </c>
      <c r="X156" s="295">
        <f>P156</f>
        <v>3813.74</v>
      </c>
      <c r="Y156" s="295">
        <f t="shared" si="86"/>
        <v>0</v>
      </c>
      <c r="Z156" s="295">
        <f t="shared" si="86"/>
        <v>0</v>
      </c>
      <c r="AA156" s="295">
        <f t="shared" si="86"/>
        <v>0</v>
      </c>
      <c r="AB156" s="295">
        <f t="shared" si="86"/>
        <v>0</v>
      </c>
      <c r="AC156" s="295">
        <f t="shared" si="86"/>
        <v>0</v>
      </c>
      <c r="AD156" s="360">
        <f>P156-Q156</f>
        <v>3813.74</v>
      </c>
      <c r="AE156" s="295">
        <f>AD156</f>
        <v>3813.74</v>
      </c>
      <c r="AF156" s="321">
        <f>ROUND((AE156*100/P156),2)</f>
        <v>100</v>
      </c>
      <c r="AG156" s="295">
        <f t="shared" si="86"/>
        <v>0</v>
      </c>
      <c r="AH156" s="295">
        <f t="shared" si="86"/>
        <v>0</v>
      </c>
      <c r="AI156" s="531"/>
    </row>
    <row r="157" spans="1:35" s="200" customFormat="1" hidden="1" x14ac:dyDescent="0.25">
      <c r="A157" s="191"/>
      <c r="B157" s="190" t="s">
        <v>166</v>
      </c>
      <c r="C157" s="192"/>
      <c r="D157" s="192"/>
      <c r="E157" s="193"/>
      <c r="F157" s="194"/>
      <c r="G157" s="195"/>
      <c r="H157" s="195"/>
      <c r="I157" s="196"/>
      <c r="J157" s="197"/>
      <c r="K157" s="197"/>
      <c r="L157" s="197"/>
      <c r="M157" s="197"/>
      <c r="N157" s="197"/>
      <c r="O157" s="197"/>
      <c r="P157" s="198">
        <f>R157+T157+V157+X157</f>
        <v>0</v>
      </c>
      <c r="Q157" s="198">
        <f>S157+U157+W157+Y157</f>
        <v>0</v>
      </c>
      <c r="R157" s="198">
        <v>0</v>
      </c>
      <c r="S157" s="198"/>
      <c r="T157" s="198"/>
      <c r="U157" s="199"/>
      <c r="V157" s="199"/>
      <c r="W157" s="199"/>
      <c r="X157" s="199"/>
      <c r="Y157" s="199"/>
      <c r="Z157" s="199">
        <f t="shared" ref="Z157:Z165" si="87">AA157</f>
        <v>0</v>
      </c>
      <c r="AA157" s="199"/>
      <c r="AB157" s="199"/>
      <c r="AC157" s="199"/>
      <c r="AD157" s="359"/>
      <c r="AE157" s="199">
        <f>AD157</f>
        <v>0</v>
      </c>
      <c r="AF157" s="199"/>
      <c r="AG157" s="199"/>
      <c r="AH157" s="199"/>
      <c r="AI157" s="373"/>
    </row>
    <row r="158" spans="1:35" s="200" customFormat="1" hidden="1" x14ac:dyDescent="0.25">
      <c r="A158" s="191"/>
      <c r="B158" s="190" t="s">
        <v>165</v>
      </c>
      <c r="C158" s="192"/>
      <c r="D158" s="192"/>
      <c r="E158" s="193"/>
      <c r="F158" s="194"/>
      <c r="G158" s="195"/>
      <c r="H158" s="195"/>
      <c r="I158" s="196"/>
      <c r="J158" s="197"/>
      <c r="K158" s="197"/>
      <c r="L158" s="197"/>
      <c r="M158" s="197"/>
      <c r="N158" s="197"/>
      <c r="O158" s="197"/>
      <c r="P158" s="198">
        <f t="shared" ref="P158:P163" si="88">R158+T158+V158+X158</f>
        <v>0</v>
      </c>
      <c r="Q158" s="198">
        <f t="shared" ref="Q158:Q164" si="89">S158+U158+W158+Y158</f>
        <v>0</v>
      </c>
      <c r="R158" s="198">
        <v>0</v>
      </c>
      <c r="S158" s="198"/>
      <c r="T158" s="198"/>
      <c r="U158" s="199"/>
      <c r="V158" s="199"/>
      <c r="W158" s="199"/>
      <c r="X158" s="199"/>
      <c r="Y158" s="199"/>
      <c r="Z158" s="199">
        <f t="shared" si="87"/>
        <v>0</v>
      </c>
      <c r="AA158" s="199"/>
      <c r="AB158" s="199"/>
      <c r="AC158" s="199"/>
      <c r="AD158" s="359"/>
      <c r="AE158" s="199">
        <f t="shared" ref="AE158:AE165" si="90">AD158</f>
        <v>0</v>
      </c>
      <c r="AF158" s="199"/>
      <c r="AG158" s="199"/>
      <c r="AH158" s="199"/>
      <c r="AI158" s="373"/>
    </row>
    <row r="159" spans="1:35" s="200" customFormat="1" ht="25.5" hidden="1" x14ac:dyDescent="0.25">
      <c r="A159" s="191"/>
      <c r="B159" s="201" t="s">
        <v>164</v>
      </c>
      <c r="C159" s="192"/>
      <c r="D159" s="192"/>
      <c r="E159" s="193"/>
      <c r="F159" s="194"/>
      <c r="G159" s="195"/>
      <c r="H159" s="195"/>
      <c r="I159" s="196"/>
      <c r="J159" s="197"/>
      <c r="K159" s="197"/>
      <c r="L159" s="197"/>
      <c r="M159" s="197"/>
      <c r="N159" s="197"/>
      <c r="O159" s="197"/>
      <c r="P159" s="198">
        <f t="shared" si="88"/>
        <v>0</v>
      </c>
      <c r="Q159" s="198">
        <f t="shared" si="89"/>
        <v>0</v>
      </c>
      <c r="R159" s="198">
        <v>0</v>
      </c>
      <c r="S159" s="198"/>
      <c r="T159" s="198"/>
      <c r="U159" s="199"/>
      <c r="V159" s="199"/>
      <c r="W159" s="199"/>
      <c r="X159" s="199"/>
      <c r="Y159" s="199"/>
      <c r="Z159" s="199">
        <f t="shared" si="87"/>
        <v>0</v>
      </c>
      <c r="AA159" s="199"/>
      <c r="AB159" s="199"/>
      <c r="AC159" s="199"/>
      <c r="AD159" s="359"/>
      <c r="AE159" s="199">
        <f t="shared" si="90"/>
        <v>0</v>
      </c>
      <c r="AF159" s="199"/>
      <c r="AG159" s="199"/>
      <c r="AH159" s="199"/>
      <c r="AI159" s="373"/>
    </row>
    <row r="160" spans="1:35" s="200" customFormat="1" hidden="1" x14ac:dyDescent="0.25">
      <c r="A160" s="191"/>
      <c r="B160" s="201" t="s">
        <v>163</v>
      </c>
      <c r="C160" s="192"/>
      <c r="D160" s="192"/>
      <c r="E160" s="193"/>
      <c r="F160" s="194"/>
      <c r="G160" s="195"/>
      <c r="H160" s="195"/>
      <c r="I160" s="196"/>
      <c r="J160" s="197"/>
      <c r="K160" s="197"/>
      <c r="L160" s="197"/>
      <c r="M160" s="197"/>
      <c r="N160" s="197"/>
      <c r="O160" s="197"/>
      <c r="P160" s="198">
        <f t="shared" si="88"/>
        <v>0</v>
      </c>
      <c r="Q160" s="198">
        <f t="shared" si="89"/>
        <v>0</v>
      </c>
      <c r="R160" s="198">
        <v>0</v>
      </c>
      <c r="S160" s="198"/>
      <c r="T160" s="198"/>
      <c r="U160" s="199"/>
      <c r="V160" s="199"/>
      <c r="W160" s="199"/>
      <c r="X160" s="199"/>
      <c r="Y160" s="199"/>
      <c r="Z160" s="199">
        <f t="shared" si="87"/>
        <v>0</v>
      </c>
      <c r="AA160" s="199"/>
      <c r="AB160" s="199"/>
      <c r="AC160" s="199"/>
      <c r="AD160" s="359"/>
      <c r="AE160" s="199">
        <f t="shared" si="90"/>
        <v>0</v>
      </c>
      <c r="AF160" s="199"/>
      <c r="AG160" s="199"/>
      <c r="AH160" s="199"/>
      <c r="AI160" s="373"/>
    </row>
    <row r="161" spans="1:41" s="200" customFormat="1" ht="16.5" hidden="1" customHeight="1" x14ac:dyDescent="0.25">
      <c r="A161" s="191"/>
      <c r="B161" s="190" t="s">
        <v>175</v>
      </c>
      <c r="C161" s="192"/>
      <c r="D161" s="192"/>
      <c r="E161" s="193"/>
      <c r="F161" s="194"/>
      <c r="G161" s="195"/>
      <c r="H161" s="195"/>
      <c r="I161" s="196"/>
      <c r="J161" s="197"/>
      <c r="K161" s="197"/>
      <c r="L161" s="197"/>
      <c r="M161" s="197"/>
      <c r="N161" s="197"/>
      <c r="O161" s="197"/>
      <c r="P161" s="198">
        <f t="shared" si="88"/>
        <v>0</v>
      </c>
      <c r="Q161" s="198">
        <f t="shared" si="89"/>
        <v>0</v>
      </c>
      <c r="R161" s="198">
        <v>0</v>
      </c>
      <c r="S161" s="198"/>
      <c r="T161" s="198"/>
      <c r="U161" s="199"/>
      <c r="V161" s="199"/>
      <c r="W161" s="199"/>
      <c r="X161" s="199"/>
      <c r="Y161" s="199"/>
      <c r="Z161" s="199">
        <f t="shared" si="87"/>
        <v>0</v>
      </c>
      <c r="AA161" s="199"/>
      <c r="AB161" s="199"/>
      <c r="AC161" s="199"/>
      <c r="AD161" s="359"/>
      <c r="AE161" s="199">
        <f t="shared" si="90"/>
        <v>0</v>
      </c>
      <c r="AF161" s="199"/>
      <c r="AG161" s="199"/>
      <c r="AH161" s="199"/>
      <c r="AI161" s="373"/>
    </row>
    <row r="162" spans="1:41" s="200" customFormat="1" hidden="1" x14ac:dyDescent="0.25">
      <c r="A162" s="191"/>
      <c r="B162" s="190" t="s">
        <v>208</v>
      </c>
      <c r="C162" s="192"/>
      <c r="D162" s="192"/>
      <c r="E162" s="193"/>
      <c r="F162" s="194"/>
      <c r="G162" s="195"/>
      <c r="H162" s="195"/>
      <c r="I162" s="196"/>
      <c r="J162" s="197"/>
      <c r="K162" s="197"/>
      <c r="L162" s="197"/>
      <c r="M162" s="197"/>
      <c r="N162" s="197"/>
      <c r="O162" s="197"/>
      <c r="P162" s="198">
        <f t="shared" si="88"/>
        <v>0</v>
      </c>
      <c r="Q162" s="198">
        <f t="shared" si="89"/>
        <v>0</v>
      </c>
      <c r="R162" s="198">
        <v>0</v>
      </c>
      <c r="S162" s="198"/>
      <c r="T162" s="198"/>
      <c r="U162" s="199"/>
      <c r="V162" s="199"/>
      <c r="W162" s="199"/>
      <c r="X162" s="199"/>
      <c r="Y162" s="199"/>
      <c r="Z162" s="199">
        <f t="shared" si="87"/>
        <v>0</v>
      </c>
      <c r="AA162" s="199"/>
      <c r="AB162" s="199"/>
      <c r="AC162" s="199"/>
      <c r="AD162" s="359"/>
      <c r="AE162" s="199">
        <f t="shared" si="90"/>
        <v>0</v>
      </c>
      <c r="AF162" s="199"/>
      <c r="AG162" s="199"/>
      <c r="AH162" s="199"/>
      <c r="AI162" s="373"/>
    </row>
    <row r="163" spans="1:41" s="200" customFormat="1" hidden="1" x14ac:dyDescent="0.25">
      <c r="A163" s="191"/>
      <c r="B163" s="190" t="s">
        <v>211</v>
      </c>
      <c r="C163" s="192"/>
      <c r="D163" s="192"/>
      <c r="E163" s="193"/>
      <c r="F163" s="194"/>
      <c r="G163" s="195"/>
      <c r="H163" s="195"/>
      <c r="I163" s="196"/>
      <c r="J163" s="197"/>
      <c r="K163" s="197"/>
      <c r="L163" s="197"/>
      <c r="M163" s="197"/>
      <c r="N163" s="197"/>
      <c r="O163" s="197"/>
      <c r="P163" s="198">
        <f t="shared" si="88"/>
        <v>0</v>
      </c>
      <c r="Q163" s="198">
        <f t="shared" si="89"/>
        <v>0</v>
      </c>
      <c r="R163" s="198"/>
      <c r="S163" s="198"/>
      <c r="T163" s="198"/>
      <c r="U163" s="199"/>
      <c r="V163" s="199"/>
      <c r="W163" s="199"/>
      <c r="X163" s="199"/>
      <c r="Y163" s="199"/>
      <c r="Z163" s="199">
        <f t="shared" si="87"/>
        <v>0</v>
      </c>
      <c r="AA163" s="199"/>
      <c r="AB163" s="199"/>
      <c r="AC163" s="199"/>
      <c r="AD163" s="359"/>
      <c r="AE163" s="199">
        <f t="shared" si="90"/>
        <v>0</v>
      </c>
      <c r="AF163" s="199"/>
      <c r="AG163" s="199"/>
      <c r="AH163" s="199"/>
      <c r="AI163" s="373"/>
    </row>
    <row r="164" spans="1:41" s="200" customFormat="1" hidden="1" x14ac:dyDescent="0.25">
      <c r="A164" s="191"/>
      <c r="B164" s="190" t="s">
        <v>216</v>
      </c>
      <c r="C164" s="192"/>
      <c r="D164" s="192"/>
      <c r="E164" s="193"/>
      <c r="F164" s="194"/>
      <c r="G164" s="195"/>
      <c r="H164" s="195"/>
      <c r="I164" s="196"/>
      <c r="J164" s="197"/>
      <c r="K164" s="197"/>
      <c r="L164" s="197"/>
      <c r="M164" s="197"/>
      <c r="N164" s="197"/>
      <c r="O164" s="197"/>
      <c r="P164" s="198"/>
      <c r="Q164" s="198">
        <f t="shared" si="89"/>
        <v>0</v>
      </c>
      <c r="R164" s="198"/>
      <c r="S164" s="198"/>
      <c r="T164" s="198"/>
      <c r="U164" s="199"/>
      <c r="V164" s="199"/>
      <c r="W164" s="199"/>
      <c r="X164" s="199"/>
      <c r="Y164" s="199"/>
      <c r="Z164" s="199"/>
      <c r="AA164" s="199"/>
      <c r="AB164" s="199"/>
      <c r="AC164" s="199"/>
      <c r="AD164" s="359"/>
      <c r="AE164" s="199">
        <f>AD164</f>
        <v>0</v>
      </c>
      <c r="AF164" s="199"/>
      <c r="AG164" s="199"/>
      <c r="AH164" s="199"/>
      <c r="AI164" s="373"/>
    </row>
    <row r="165" spans="1:41" s="200" customFormat="1" ht="18.75" hidden="1" customHeight="1" x14ac:dyDescent="0.25">
      <c r="A165" s="191"/>
      <c r="B165" s="190" t="s">
        <v>174</v>
      </c>
      <c r="C165" s="192"/>
      <c r="D165" s="192"/>
      <c r="E165" s="193"/>
      <c r="F165" s="194"/>
      <c r="G165" s="195"/>
      <c r="H165" s="195"/>
      <c r="I165" s="196"/>
      <c r="J165" s="197"/>
      <c r="K165" s="197"/>
      <c r="L165" s="197"/>
      <c r="M165" s="197"/>
      <c r="N165" s="197"/>
      <c r="O165" s="197"/>
      <c r="P165" s="198">
        <f>R165+T165+V165+X165</f>
        <v>0</v>
      </c>
      <c r="Q165" s="198"/>
      <c r="R165" s="198">
        <v>0</v>
      </c>
      <c r="S165" s="198"/>
      <c r="T165" s="198"/>
      <c r="U165" s="199"/>
      <c r="V165" s="199"/>
      <c r="W165" s="199">
        <v>-27.12</v>
      </c>
      <c r="X165" s="199"/>
      <c r="Y165" s="199"/>
      <c r="Z165" s="199">
        <f t="shared" si="87"/>
        <v>0</v>
      </c>
      <c r="AA165" s="199">
        <v>0</v>
      </c>
      <c r="AB165" s="199"/>
      <c r="AC165" s="199"/>
      <c r="AD165" s="359">
        <f>P165-Q165</f>
        <v>0</v>
      </c>
      <c r="AE165" s="199">
        <f t="shared" si="90"/>
        <v>0</v>
      </c>
      <c r="AF165" s="199"/>
      <c r="AG165" s="199"/>
      <c r="AH165" s="199"/>
      <c r="AI165" s="373"/>
    </row>
    <row r="166" spans="1:41" ht="25.5" x14ac:dyDescent="0.25">
      <c r="A166" s="427" t="s">
        <v>88</v>
      </c>
      <c r="B166" s="590" t="s">
        <v>162</v>
      </c>
      <c r="C166" s="394"/>
      <c r="D166" s="394"/>
      <c r="E166" s="394"/>
      <c r="F166" s="376" t="s">
        <v>59</v>
      </c>
      <c r="G166" s="380">
        <v>2016</v>
      </c>
      <c r="H166" s="380">
        <v>2017</v>
      </c>
      <c r="I166" s="61" t="s">
        <v>14</v>
      </c>
      <c r="J166" s="52">
        <f>J167+J168+J169</f>
        <v>334978.19999999995</v>
      </c>
      <c r="K166" s="52">
        <f t="shared" ref="K166:P166" si="91">K167+K168+K169</f>
        <v>221716.34999999998</v>
      </c>
      <c r="L166" s="52">
        <f t="shared" si="91"/>
        <v>62163.479999999996</v>
      </c>
      <c r="M166" s="52">
        <f t="shared" si="91"/>
        <v>0</v>
      </c>
      <c r="N166" s="52">
        <f t="shared" si="91"/>
        <v>0</v>
      </c>
      <c r="O166" s="212">
        <f t="shared" si="91"/>
        <v>334978.19999999995</v>
      </c>
      <c r="P166" s="212">
        <f t="shared" si="91"/>
        <v>73352.91</v>
      </c>
      <c r="Q166" s="213">
        <f>Q167</f>
        <v>0</v>
      </c>
      <c r="R166" s="213">
        <f t="shared" ref="R166:X166" si="92">R167</f>
        <v>0</v>
      </c>
      <c r="S166" s="213">
        <f t="shared" si="92"/>
        <v>0</v>
      </c>
      <c r="T166" s="213">
        <f t="shared" si="92"/>
        <v>0</v>
      </c>
      <c r="U166" s="213">
        <f t="shared" si="92"/>
        <v>0</v>
      </c>
      <c r="V166" s="213">
        <f>V167</f>
        <v>0</v>
      </c>
      <c r="W166" s="213">
        <f t="shared" si="92"/>
        <v>0</v>
      </c>
      <c r="X166" s="213">
        <f t="shared" si="92"/>
        <v>60882.9</v>
      </c>
      <c r="Y166" s="213">
        <f>Y167</f>
        <v>0</v>
      </c>
      <c r="Z166" s="213">
        <f t="shared" ref="Z166:AC166" si="93">Z167</f>
        <v>0</v>
      </c>
      <c r="AA166" s="213">
        <f>AA167</f>
        <v>0</v>
      </c>
      <c r="AB166" s="213">
        <f t="shared" si="93"/>
        <v>0</v>
      </c>
      <c r="AC166" s="213">
        <f t="shared" si="93"/>
        <v>0</v>
      </c>
      <c r="AD166" s="368">
        <f>AD167+AD168+AD169</f>
        <v>73352.91</v>
      </c>
      <c r="AE166" s="212">
        <f>AE167+AE168+AE169</f>
        <v>73352.91</v>
      </c>
      <c r="AF166" s="369"/>
      <c r="AG166" s="110"/>
      <c r="AH166" s="110"/>
      <c r="AI166" s="513" t="s">
        <v>247</v>
      </c>
    </row>
    <row r="167" spans="1:41" x14ac:dyDescent="0.25">
      <c r="A167" s="428"/>
      <c r="B167" s="591"/>
      <c r="C167" s="395"/>
      <c r="D167" s="395"/>
      <c r="E167" s="395"/>
      <c r="F167" s="377"/>
      <c r="G167" s="381"/>
      <c r="H167" s="381"/>
      <c r="I167" s="61" t="s">
        <v>46</v>
      </c>
      <c r="J167" s="16">
        <v>278031.90999999997</v>
      </c>
      <c r="K167" s="16">
        <v>184024.58</v>
      </c>
      <c r="L167" s="16">
        <v>51595.68</v>
      </c>
      <c r="M167" s="16">
        <v>0</v>
      </c>
      <c r="N167" s="16">
        <v>0</v>
      </c>
      <c r="O167" s="16">
        <v>278031.90999999997</v>
      </c>
      <c r="P167" s="16">
        <v>60882.9</v>
      </c>
      <c r="Q167" s="295">
        <f>SUM(Q168:Q176)</f>
        <v>0</v>
      </c>
      <c r="R167" s="295">
        <f t="shared" ref="R167" si="94">SUM(R168:R176)</f>
        <v>0</v>
      </c>
      <c r="S167" s="295">
        <f>SUM(S168:S176)</f>
        <v>0</v>
      </c>
      <c r="T167" s="295">
        <f t="shared" ref="T167:W167" si="95">SUM(T168:T176)</f>
        <v>0</v>
      </c>
      <c r="U167" s="295">
        <f t="shared" si="95"/>
        <v>0</v>
      </c>
      <c r="V167" s="295">
        <f t="shared" si="95"/>
        <v>0</v>
      </c>
      <c r="W167" s="295">
        <f t="shared" si="95"/>
        <v>0</v>
      </c>
      <c r="X167" s="295">
        <f>P167</f>
        <v>60882.9</v>
      </c>
      <c r="Y167" s="295">
        <f t="shared" ref="Y167:AC167" si="96">SUM(Y168:Y176)</f>
        <v>0</v>
      </c>
      <c r="Z167" s="295">
        <f t="shared" si="96"/>
        <v>0</v>
      </c>
      <c r="AA167" s="295">
        <f t="shared" si="96"/>
        <v>0</v>
      </c>
      <c r="AB167" s="295">
        <f t="shared" si="96"/>
        <v>0</v>
      </c>
      <c r="AC167" s="295">
        <f t="shared" si="96"/>
        <v>0</v>
      </c>
      <c r="AD167" s="360">
        <f>P167-Q167</f>
        <v>60882.9</v>
      </c>
      <c r="AE167" s="16">
        <f>AD167</f>
        <v>60882.9</v>
      </c>
      <c r="AF167" s="110"/>
      <c r="AG167" s="110"/>
      <c r="AH167" s="110"/>
      <c r="AI167" s="514"/>
    </row>
    <row r="168" spans="1:41" x14ac:dyDescent="0.25">
      <c r="A168" s="428"/>
      <c r="B168" s="591"/>
      <c r="C168" s="395"/>
      <c r="D168" s="395"/>
      <c r="E168" s="395"/>
      <c r="F168" s="377"/>
      <c r="G168" s="381"/>
      <c r="H168" s="381"/>
      <c r="I168" s="61" t="s">
        <v>42</v>
      </c>
      <c r="J168" s="16">
        <v>11389.29</v>
      </c>
      <c r="K168" s="16">
        <v>7538.38</v>
      </c>
      <c r="L168" s="16">
        <v>2113.56</v>
      </c>
      <c r="M168" s="16">
        <v>0</v>
      </c>
      <c r="N168" s="16">
        <v>0</v>
      </c>
      <c r="O168" s="16">
        <v>11389.29</v>
      </c>
      <c r="P168" s="16">
        <v>2494</v>
      </c>
      <c r="Q168" s="295">
        <f t="shared" ref="Q168:Q169" si="97">SUM(Q169:Q177)</f>
        <v>0</v>
      </c>
      <c r="R168" s="295">
        <f t="shared" ref="R168:W168" si="98">SUM(R169:R177)</f>
        <v>0</v>
      </c>
      <c r="S168" s="295">
        <f t="shared" si="98"/>
        <v>0</v>
      </c>
      <c r="T168" s="295">
        <f t="shared" si="98"/>
        <v>0</v>
      </c>
      <c r="U168" s="295">
        <f t="shared" si="98"/>
        <v>0</v>
      </c>
      <c r="V168" s="295">
        <f t="shared" si="98"/>
        <v>0</v>
      </c>
      <c r="W168" s="295">
        <f t="shared" si="98"/>
        <v>0</v>
      </c>
      <c r="X168" s="295">
        <f t="shared" ref="X168:X169" si="99">P168</f>
        <v>2494</v>
      </c>
      <c r="Y168" s="295">
        <f t="shared" ref="Y168:AC168" si="100">SUM(Y169:Y177)</f>
        <v>0</v>
      </c>
      <c r="Z168" s="295">
        <f t="shared" si="100"/>
        <v>0</v>
      </c>
      <c r="AA168" s="295">
        <f t="shared" si="100"/>
        <v>0</v>
      </c>
      <c r="AB168" s="295">
        <f t="shared" si="100"/>
        <v>0</v>
      </c>
      <c r="AC168" s="295">
        <f t="shared" si="100"/>
        <v>0</v>
      </c>
      <c r="AD168" s="360">
        <f t="shared" ref="AD168:AD169" si="101">P168-Q168</f>
        <v>2494</v>
      </c>
      <c r="AE168" s="16">
        <f t="shared" ref="AE168:AE169" si="102">AD168</f>
        <v>2494</v>
      </c>
      <c r="AF168" s="110"/>
      <c r="AG168" s="110"/>
      <c r="AH168" s="110"/>
      <c r="AI168" s="515"/>
    </row>
    <row r="169" spans="1:41" x14ac:dyDescent="0.25">
      <c r="A169" s="429"/>
      <c r="B169" s="592"/>
      <c r="C169" s="396"/>
      <c r="D169" s="396"/>
      <c r="E169" s="396"/>
      <c r="F169" s="414"/>
      <c r="G169" s="382"/>
      <c r="H169" s="382"/>
      <c r="I169" s="61" t="s">
        <v>44</v>
      </c>
      <c r="J169" s="12">
        <v>45557</v>
      </c>
      <c r="K169" s="12">
        <v>30153.39</v>
      </c>
      <c r="L169" s="12">
        <v>8454.24</v>
      </c>
      <c r="M169" s="12">
        <v>0</v>
      </c>
      <c r="N169" s="12">
        <v>0</v>
      </c>
      <c r="O169" s="12">
        <v>45557</v>
      </c>
      <c r="P169" s="12">
        <v>9976.01</v>
      </c>
      <c r="Q169" s="295">
        <f t="shared" si="97"/>
        <v>0</v>
      </c>
      <c r="R169" s="295">
        <f t="shared" ref="R169:W169" si="103">SUM(R170:R178)</f>
        <v>0</v>
      </c>
      <c r="S169" s="295">
        <f t="shared" si="103"/>
        <v>0</v>
      </c>
      <c r="T169" s="295">
        <f t="shared" si="103"/>
        <v>0</v>
      </c>
      <c r="U169" s="295">
        <f t="shared" si="103"/>
        <v>0</v>
      </c>
      <c r="V169" s="295">
        <f t="shared" si="103"/>
        <v>0</v>
      </c>
      <c r="W169" s="295">
        <f t="shared" si="103"/>
        <v>0</v>
      </c>
      <c r="X169" s="295">
        <f t="shared" si="99"/>
        <v>9976.01</v>
      </c>
      <c r="Y169" s="295">
        <f t="shared" ref="Y169:AC169" si="104">SUM(Y170:Y178)</f>
        <v>0</v>
      </c>
      <c r="Z169" s="295">
        <f t="shared" si="104"/>
        <v>0</v>
      </c>
      <c r="AA169" s="295">
        <f t="shared" si="104"/>
        <v>0</v>
      </c>
      <c r="AB169" s="295">
        <f t="shared" si="104"/>
        <v>0</v>
      </c>
      <c r="AC169" s="295">
        <f t="shared" si="104"/>
        <v>0</v>
      </c>
      <c r="AD169" s="360">
        <f t="shared" si="101"/>
        <v>9976.01</v>
      </c>
      <c r="AE169" s="16">
        <f t="shared" si="102"/>
        <v>9976.01</v>
      </c>
      <c r="AF169" s="110"/>
      <c r="AG169" s="110"/>
      <c r="AH169" s="110"/>
      <c r="AI169" s="516"/>
    </row>
    <row r="171" spans="1:41" x14ac:dyDescent="0.25">
      <c r="B171" s="123" t="s">
        <v>149</v>
      </c>
      <c r="C171" s="123"/>
      <c r="D171" s="123"/>
      <c r="E171" s="123"/>
    </row>
    <row r="172" spans="1:41" ht="18.75" x14ac:dyDescent="0.3">
      <c r="B172" s="123" t="s">
        <v>150</v>
      </c>
      <c r="C172" s="123"/>
      <c r="D172" s="123"/>
      <c r="E172" s="123"/>
      <c r="P172" s="279" t="s">
        <v>177</v>
      </c>
      <c r="Q172" s="279"/>
      <c r="R172" s="279"/>
      <c r="S172" s="279"/>
      <c r="T172" s="279"/>
      <c r="U172" s="280"/>
      <c r="V172" s="280"/>
      <c r="W172" s="280"/>
      <c r="X172" s="280"/>
      <c r="Y172" s="281"/>
      <c r="Z172" s="280"/>
      <c r="AA172" s="281" t="s">
        <v>178</v>
      </c>
      <c r="AB172" s="280"/>
      <c r="AC172" s="280"/>
      <c r="AE172" s="282"/>
      <c r="AF172" s="282"/>
      <c r="AG172" s="281"/>
    </row>
    <row r="173" spans="1:41" ht="18.75" x14ac:dyDescent="0.3">
      <c r="B173" s="123" t="s">
        <v>151</v>
      </c>
      <c r="C173" s="123"/>
      <c r="D173" s="123"/>
      <c r="E173" s="123"/>
      <c r="P173" s="279"/>
      <c r="Q173" s="279"/>
      <c r="R173" s="279"/>
      <c r="S173" s="279"/>
      <c r="T173" s="279"/>
      <c r="U173" s="280"/>
      <c r="V173" s="280"/>
      <c r="W173" s="280"/>
      <c r="X173" s="280"/>
      <c r="Y173" s="281"/>
      <c r="Z173" s="280"/>
      <c r="AA173" s="281"/>
      <c r="AB173" s="280"/>
      <c r="AC173" s="280"/>
      <c r="AD173" s="281" t="s">
        <v>184</v>
      </c>
      <c r="AJ173" s="280"/>
      <c r="AK173" s="280"/>
      <c r="AL173" s="280"/>
      <c r="AM173" s="282"/>
      <c r="AO173" s="282"/>
    </row>
    <row r="174" spans="1:41" ht="18.75" x14ac:dyDescent="0.3">
      <c r="B174" s="123"/>
      <c r="C174" s="123"/>
      <c r="D174" s="123"/>
      <c r="E174" s="123"/>
      <c r="P174" s="279"/>
      <c r="Q174" s="279"/>
      <c r="R174" s="279"/>
      <c r="S174" s="279"/>
      <c r="T174" s="279"/>
      <c r="U174" s="280"/>
      <c r="V174" s="280"/>
      <c r="W174" s="280"/>
      <c r="X174" s="280"/>
      <c r="Y174" s="281"/>
      <c r="Z174" s="280"/>
      <c r="AA174" s="281"/>
      <c r="AB174" s="280"/>
      <c r="AC174" s="280"/>
      <c r="AD174" s="283"/>
      <c r="AJ174" s="280"/>
      <c r="AK174" s="280"/>
      <c r="AL174" s="280"/>
      <c r="AM174" s="282"/>
      <c r="AO174" s="282"/>
    </row>
    <row r="175" spans="1:41" ht="18.75" x14ac:dyDescent="0.3">
      <c r="B175" s="278" t="s">
        <v>176</v>
      </c>
      <c r="C175" s="123"/>
      <c r="D175" s="123"/>
      <c r="E175" s="123"/>
      <c r="P175" s="279" t="s">
        <v>179</v>
      </c>
      <c r="Q175" s="279"/>
      <c r="R175" s="279"/>
      <c r="S175" s="279"/>
      <c r="T175" s="279"/>
      <c r="U175" s="280"/>
      <c r="V175" s="280"/>
      <c r="W175" s="280"/>
      <c r="X175" s="280"/>
      <c r="Y175" s="281"/>
      <c r="Z175" s="280"/>
      <c r="AA175" s="281" t="s">
        <v>180</v>
      </c>
      <c r="AB175" s="280"/>
      <c r="AC175" s="280"/>
      <c r="AD175" s="279" t="s">
        <v>189</v>
      </c>
      <c r="AE175" s="280"/>
      <c r="AF175" s="280"/>
      <c r="AG175" s="281"/>
      <c r="AH175" s="281"/>
      <c r="AI175" s="279" t="s">
        <v>186</v>
      </c>
      <c r="AJ175" s="280"/>
      <c r="AK175" s="280"/>
      <c r="AL175" s="280"/>
      <c r="AM175" s="282"/>
      <c r="AO175" s="282"/>
    </row>
    <row r="176" spans="1:41" ht="18.75" x14ac:dyDescent="0.3">
      <c r="B176" s="123"/>
      <c r="C176" s="123"/>
      <c r="D176" s="123"/>
      <c r="E176" s="123"/>
      <c r="AC176" s="280"/>
      <c r="AD176" s="280"/>
      <c r="AE176" s="280"/>
      <c r="AF176" s="280"/>
      <c r="AG176" s="281"/>
      <c r="AH176" s="280"/>
      <c r="AI176" s="280"/>
      <c r="AJ176" s="280"/>
      <c r="AK176" s="280"/>
      <c r="AL176" s="280"/>
      <c r="AM176" s="282"/>
      <c r="AO176" s="282"/>
    </row>
    <row r="177" spans="2:41" ht="18.75" x14ac:dyDescent="0.3">
      <c r="B177" s="123"/>
      <c r="C177" s="123"/>
      <c r="D177" s="123"/>
      <c r="E177" s="123"/>
      <c r="AC177" s="280"/>
      <c r="AD177" s="280"/>
      <c r="AE177" s="280"/>
      <c r="AF177" s="280"/>
      <c r="AG177" s="281"/>
      <c r="AH177" s="280"/>
      <c r="AI177" s="280"/>
      <c r="AJ177" s="280"/>
      <c r="AK177" s="280"/>
      <c r="AL177" s="280"/>
      <c r="AM177" s="282"/>
      <c r="AO177" s="282"/>
    </row>
    <row r="178" spans="2:41" ht="18.75" x14ac:dyDescent="0.3">
      <c r="B178" s="123"/>
      <c r="C178" s="123"/>
      <c r="D178" s="123"/>
      <c r="E178" s="123"/>
      <c r="P178" s="279" t="s">
        <v>181</v>
      </c>
      <c r="Q178" s="279"/>
      <c r="R178" s="279"/>
      <c r="S178" s="279"/>
      <c r="T178" s="279"/>
      <c r="U178" s="280"/>
      <c r="V178" s="280"/>
      <c r="W178" s="280"/>
      <c r="X178" s="280"/>
      <c r="Y178" s="281"/>
      <c r="Z178" s="280"/>
      <c r="AA178" s="281" t="s">
        <v>183</v>
      </c>
      <c r="AB178" s="280"/>
      <c r="AC178" s="280"/>
      <c r="AD178" s="279" t="s">
        <v>187</v>
      </c>
      <c r="AE178" s="280"/>
      <c r="AF178" s="280"/>
      <c r="AG178" s="281"/>
      <c r="AH178" s="280"/>
      <c r="AI178" s="279" t="s">
        <v>188</v>
      </c>
      <c r="AJ178" s="280"/>
      <c r="AK178" s="280"/>
      <c r="AL178" s="280"/>
      <c r="AM178" s="282"/>
      <c r="AO178" s="282"/>
    </row>
    <row r="180" spans="2:41" ht="18.75" x14ac:dyDescent="0.3">
      <c r="B180" s="279"/>
      <c r="C180" s="279"/>
      <c r="D180" s="279"/>
      <c r="E180" s="279"/>
      <c r="F180" s="279"/>
      <c r="G180" s="280"/>
      <c r="H180" s="280"/>
      <c r="I180" s="280"/>
      <c r="J180" s="280"/>
      <c r="K180" s="281"/>
      <c r="L180" s="280"/>
      <c r="M180" s="281"/>
      <c r="N180" s="280"/>
      <c r="O180" s="280"/>
      <c r="P180" s="280"/>
      <c r="Q180" s="282"/>
      <c r="R180" s="282"/>
      <c r="S180" s="281"/>
      <c r="T180" s="282"/>
    </row>
    <row r="181" spans="2:41" ht="18.75" x14ac:dyDescent="0.3">
      <c r="B181" s="279"/>
      <c r="C181" s="279"/>
      <c r="D181" s="279"/>
      <c r="E181" s="279"/>
      <c r="F181" s="279"/>
      <c r="G181" s="280"/>
      <c r="H181" s="280"/>
      <c r="I181" s="280"/>
      <c r="J181" s="280"/>
      <c r="K181" s="281"/>
      <c r="L181" s="280"/>
      <c r="M181" s="281"/>
      <c r="N181" s="280"/>
      <c r="O181" s="280"/>
      <c r="P181" s="280"/>
      <c r="Q181" s="282"/>
      <c r="R181" s="282"/>
      <c r="S181" s="281"/>
      <c r="T181" s="282"/>
    </row>
    <row r="182" spans="2:41" ht="18.75" x14ac:dyDescent="0.3">
      <c r="B182" s="279"/>
      <c r="C182" s="279"/>
      <c r="D182" s="279"/>
      <c r="E182" s="279"/>
      <c r="F182" s="279"/>
      <c r="G182" s="280"/>
      <c r="H182" s="280"/>
      <c r="I182" s="280"/>
      <c r="J182" s="280"/>
      <c r="K182" s="280"/>
      <c r="L182" s="280"/>
      <c r="M182" s="280"/>
      <c r="N182" s="280"/>
      <c r="O182" s="280"/>
      <c r="P182" s="280"/>
      <c r="Q182" s="282"/>
      <c r="R182" s="282"/>
      <c r="S182" s="280"/>
      <c r="T182" s="282"/>
    </row>
    <row r="187" spans="2:41" ht="18.75" x14ac:dyDescent="0.3">
      <c r="B187" s="279"/>
      <c r="C187" s="279"/>
      <c r="D187" s="279"/>
      <c r="E187" s="279"/>
      <c r="F187" s="279"/>
      <c r="G187" s="280"/>
      <c r="H187" s="280"/>
      <c r="I187" s="280"/>
      <c r="J187" s="280"/>
      <c r="K187" s="281"/>
      <c r="L187" s="280"/>
      <c r="M187" s="281"/>
      <c r="N187" s="280"/>
      <c r="O187" s="280"/>
      <c r="P187" s="280"/>
      <c r="Q187" s="282"/>
      <c r="R187" s="282"/>
      <c r="S187" s="281"/>
      <c r="T187" s="282"/>
    </row>
    <row r="188" spans="2:41" ht="18.75" x14ac:dyDescent="0.3">
      <c r="B188" s="279"/>
      <c r="C188" s="279"/>
      <c r="D188" s="279"/>
      <c r="E188" s="279"/>
      <c r="F188" s="279"/>
      <c r="G188" s="280"/>
      <c r="H188" s="280"/>
      <c r="I188" s="280"/>
      <c r="J188" s="280"/>
      <c r="K188" s="280"/>
      <c r="L188" s="280"/>
      <c r="M188" s="280"/>
      <c r="N188" s="280"/>
      <c r="O188" s="280"/>
      <c r="P188" s="280"/>
      <c r="Q188" s="282"/>
      <c r="R188" s="282"/>
      <c r="S188" s="280"/>
      <c r="T188" s="282"/>
    </row>
    <row r="190" spans="2:41" ht="18.75" x14ac:dyDescent="0.3">
      <c r="B190" s="279"/>
      <c r="C190" s="279"/>
      <c r="D190" s="279"/>
      <c r="E190" s="279"/>
      <c r="F190" s="279"/>
      <c r="G190" s="279"/>
      <c r="H190" s="279"/>
      <c r="I190" s="279"/>
      <c r="J190" s="279"/>
      <c r="K190" s="279"/>
      <c r="L190" s="279"/>
      <c r="M190" s="279"/>
      <c r="N190" s="279"/>
      <c r="O190" s="279"/>
      <c r="P190" s="279"/>
      <c r="Q190" s="279"/>
      <c r="R190" s="282"/>
      <c r="S190" s="279"/>
      <c r="T190" s="282"/>
    </row>
    <row r="191" spans="2:41" ht="18.75" x14ac:dyDescent="0.3">
      <c r="B191" s="279"/>
      <c r="C191" s="279"/>
      <c r="D191" s="279"/>
      <c r="E191" s="279"/>
      <c r="F191" s="279"/>
      <c r="G191" s="279"/>
      <c r="H191" s="279"/>
      <c r="I191" s="279"/>
      <c r="J191" s="279"/>
      <c r="K191" s="279"/>
      <c r="L191" s="279"/>
      <c r="M191" s="279"/>
      <c r="N191" s="279"/>
      <c r="O191" s="279"/>
      <c r="P191" s="279"/>
      <c r="Q191" s="279"/>
      <c r="R191" s="282"/>
      <c r="S191" s="279"/>
      <c r="T191" s="282"/>
    </row>
    <row r="192" spans="2:41" ht="18.75" x14ac:dyDescent="0.3">
      <c r="C192" s="279"/>
      <c r="D192" s="279"/>
      <c r="E192" s="279"/>
      <c r="F192" s="279"/>
      <c r="G192" s="279" t="s">
        <v>185</v>
      </c>
      <c r="H192" s="280"/>
    </row>
    <row r="193" spans="2:8" ht="18.75" x14ac:dyDescent="0.3">
      <c r="B193" s="279"/>
      <c r="C193" s="279"/>
      <c r="D193" s="279"/>
      <c r="E193" s="279"/>
      <c r="F193" s="279"/>
      <c r="G193" s="280"/>
      <c r="H193" s="280"/>
    </row>
    <row r="194" spans="2:8" ht="18.75" x14ac:dyDescent="0.3">
      <c r="B194" s="279"/>
      <c r="C194" s="279"/>
      <c r="D194" s="279"/>
      <c r="E194" s="279"/>
      <c r="F194" s="279"/>
      <c r="G194" s="280"/>
      <c r="H194" s="280"/>
    </row>
    <row r="195" spans="2:8" ht="18.75" x14ac:dyDescent="0.3">
      <c r="B195" s="279"/>
      <c r="C195" s="279"/>
      <c r="D195" s="279"/>
      <c r="E195" s="279"/>
      <c r="F195" s="279"/>
      <c r="G195" s="279" t="s">
        <v>187</v>
      </c>
      <c r="H195" s="280"/>
    </row>
  </sheetData>
  <mergeCells count="206">
    <mergeCell ref="I72:I73"/>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G166:G169"/>
    <mergeCell ref="H166:H169"/>
    <mergeCell ref="A7:N7"/>
    <mergeCell ref="O8:O10"/>
    <mergeCell ref="P8:Y8"/>
    <mergeCell ref="P9:Q9"/>
    <mergeCell ref="R9:S9"/>
    <mergeCell ref="T9:U9"/>
    <mergeCell ref="A166:A169"/>
    <mergeCell ref="B166:B169"/>
    <mergeCell ref="C166:C169"/>
    <mergeCell ref="D166:D169"/>
    <mergeCell ref="E166:E169"/>
    <mergeCell ref="F166:F169"/>
    <mergeCell ref="A155:A156"/>
    <mergeCell ref="C155:C156"/>
    <mergeCell ref="D155:D156"/>
    <mergeCell ref="E155:E156"/>
    <mergeCell ref="F155:F156"/>
    <mergeCell ref="I155:I156"/>
    <mergeCell ref="H141:H144"/>
    <mergeCell ref="B142:B144"/>
    <mergeCell ref="B145:H145"/>
    <mergeCell ref="A146:H149"/>
    <mergeCell ref="B150:H150"/>
    <mergeCell ref="A151:A154"/>
    <mergeCell ref="B151:H154"/>
    <mergeCell ref="A141:A144"/>
    <mergeCell ref="C141:C144"/>
    <mergeCell ref="D141:D144"/>
    <mergeCell ref="E141:E144"/>
    <mergeCell ref="F141:F144"/>
    <mergeCell ref="G141:G144"/>
    <mergeCell ref="H122:H123"/>
    <mergeCell ref="I122:I123"/>
    <mergeCell ref="A137:A140"/>
    <mergeCell ref="B137:B140"/>
    <mergeCell ref="C137:C140"/>
    <mergeCell ref="D137:D140"/>
    <mergeCell ref="E137:E140"/>
    <mergeCell ref="F137:F140"/>
    <mergeCell ref="G137:G140"/>
    <mergeCell ref="H137:H140"/>
    <mergeCell ref="A122:A123"/>
    <mergeCell ref="C122:C123"/>
    <mergeCell ref="D122:D123"/>
    <mergeCell ref="E122:E123"/>
    <mergeCell ref="F122:F123"/>
    <mergeCell ref="G122:G123"/>
    <mergeCell ref="A107:H111"/>
    <mergeCell ref="B117:H117"/>
    <mergeCell ref="A118:A121"/>
    <mergeCell ref="B118:H121"/>
    <mergeCell ref="I96:I97"/>
    <mergeCell ref="A100:A101"/>
    <mergeCell ref="C100:C101"/>
    <mergeCell ref="D100:D101"/>
    <mergeCell ref="E100:E101"/>
    <mergeCell ref="G100:G101"/>
    <mergeCell ref="H100:H101"/>
    <mergeCell ref="I100:I101"/>
    <mergeCell ref="A112:H116"/>
    <mergeCell ref="A92:A95"/>
    <mergeCell ref="A96:A97"/>
    <mergeCell ref="C96:C97"/>
    <mergeCell ref="D96:D97"/>
    <mergeCell ref="E96:E97"/>
    <mergeCell ref="F96:F97"/>
    <mergeCell ref="G96:G97"/>
    <mergeCell ref="H96:H97"/>
    <mergeCell ref="B91:H95"/>
    <mergeCell ref="I86:I87"/>
    <mergeCell ref="A88:A90"/>
    <mergeCell ref="C88:C90"/>
    <mergeCell ref="D88:D90"/>
    <mergeCell ref="F88:F90"/>
    <mergeCell ref="I88:I90"/>
    <mergeCell ref="G84:G85"/>
    <mergeCell ref="H84:H85"/>
    <mergeCell ref="I84:I85"/>
    <mergeCell ref="A86:A87"/>
    <mergeCell ref="C86:C87"/>
    <mergeCell ref="D86:D87"/>
    <mergeCell ref="E86:E87"/>
    <mergeCell ref="F86:F87"/>
    <mergeCell ref="G86:G87"/>
    <mergeCell ref="H86:H87"/>
    <mergeCell ref="B74:H74"/>
    <mergeCell ref="A75:H78"/>
    <mergeCell ref="B79:H79"/>
    <mergeCell ref="A80:H83"/>
    <mergeCell ref="A84:A85"/>
    <mergeCell ref="C84:C85"/>
    <mergeCell ref="D84:D85"/>
    <mergeCell ref="E84:E85"/>
    <mergeCell ref="F84:F85"/>
    <mergeCell ref="A67:A71"/>
    <mergeCell ref="A72:A73"/>
    <mergeCell ref="C72:C73"/>
    <mergeCell ref="D72:D73"/>
    <mergeCell ref="E72:E73"/>
    <mergeCell ref="F72:F73"/>
    <mergeCell ref="G72:G73"/>
    <mergeCell ref="H72:H73"/>
    <mergeCell ref="B67:H71"/>
    <mergeCell ref="A64:A66"/>
    <mergeCell ref="C64:C66"/>
    <mergeCell ref="D64:D66"/>
    <mergeCell ref="E64:E66"/>
    <mergeCell ref="F64:F66"/>
    <mergeCell ref="I64:I66"/>
    <mergeCell ref="I55:I61"/>
    <mergeCell ref="A62:A63"/>
    <mergeCell ref="C62:C63"/>
    <mergeCell ref="D62:D63"/>
    <mergeCell ref="E62:E63"/>
    <mergeCell ref="F62:F63"/>
    <mergeCell ref="I62:I63"/>
    <mergeCell ref="H51:H54"/>
    <mergeCell ref="B52:B54"/>
    <mergeCell ref="A55:A61"/>
    <mergeCell ref="C55:C61"/>
    <mergeCell ref="D55:D61"/>
    <mergeCell ref="E55:E61"/>
    <mergeCell ref="F55:F61"/>
    <mergeCell ref="A51:A52"/>
    <mergeCell ref="C51:C54"/>
    <mergeCell ref="D51:D54"/>
    <mergeCell ref="E51:E54"/>
    <mergeCell ref="F51:F54"/>
    <mergeCell ref="G51:G54"/>
    <mergeCell ref="I47:I48"/>
    <mergeCell ref="A49:A50"/>
    <mergeCell ref="C49:C50"/>
    <mergeCell ref="D49:D50"/>
    <mergeCell ref="E49:E50"/>
    <mergeCell ref="F49:F50"/>
    <mergeCell ref="I49:I50"/>
    <mergeCell ref="B37:H37"/>
    <mergeCell ref="A38:H41"/>
    <mergeCell ref="B42:H42"/>
    <mergeCell ref="A43:A46"/>
    <mergeCell ref="B43:H46"/>
    <mergeCell ref="A47:A48"/>
    <mergeCell ref="C47:C48"/>
    <mergeCell ref="D47:D48"/>
    <mergeCell ref="E47:E48"/>
    <mergeCell ref="F47:F48"/>
    <mergeCell ref="A28:A36"/>
    <mergeCell ref="C28:C36"/>
    <mergeCell ref="D28:D36"/>
    <mergeCell ref="E28:E36"/>
    <mergeCell ref="G28:G36"/>
    <mergeCell ref="H28:H36"/>
    <mergeCell ref="A17:H17"/>
    <mergeCell ref="A18:H22"/>
    <mergeCell ref="B23:F23"/>
    <mergeCell ref="A24:A27"/>
    <mergeCell ref="B24:H27"/>
    <mergeCell ref="B12:F12"/>
    <mergeCell ref="A8:A10"/>
    <mergeCell ref="B8:B10"/>
    <mergeCell ref="C8:C10"/>
    <mergeCell ref="D8:D10"/>
    <mergeCell ref="E8:F9"/>
    <mergeCell ref="G8:G10"/>
    <mergeCell ref="H8:H10"/>
    <mergeCell ref="I8:I10"/>
    <mergeCell ref="AI166:AI169"/>
    <mergeCell ref="AI49:AI50"/>
    <mergeCell ref="AI51:AI54"/>
    <mergeCell ref="AI62:AI63"/>
    <mergeCell ref="AI64:AI65"/>
    <mergeCell ref="AI88:AI89"/>
    <mergeCell ref="AI47:AI48"/>
    <mergeCell ref="AI137:AI140"/>
    <mergeCell ref="AI28:AI36"/>
    <mergeCell ref="AI55:AI61"/>
    <mergeCell ref="AI96:AI97"/>
    <mergeCell ref="AI100:AI101"/>
    <mergeCell ref="AI122:AI123"/>
    <mergeCell ref="AI155:AI156"/>
    <mergeCell ref="AI72:AI73"/>
  </mergeCells>
  <pageMargins left="0.31496062992125984" right="0.31496062992125984" top="0.74803149606299213" bottom="0.35433070866141736" header="0.31496062992125984" footer="0.31496062992125984"/>
  <pageSetup paperSize="8" scale="55"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A6" zoomScaleNormal="100" workbookViewId="0">
      <pane xSplit="2" ySplit="3" topLeftCell="C9" activePane="bottomRight" state="frozen"/>
      <selection activeCell="A6" sqref="A6"/>
      <selection pane="topRight" activeCell="C6" sqref="C6"/>
      <selection pane="bottomLeft" activeCell="A9" sqref="A9"/>
      <selection pane="bottomRight" activeCell="D33" sqref="D33"/>
    </sheetView>
  </sheetViews>
  <sheetFormatPr defaultRowHeight="15" x14ac:dyDescent="0.2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x14ac:dyDescent="0.25">
      <c r="A1" s="597" t="s">
        <v>228</v>
      </c>
      <c r="B1" s="597"/>
      <c r="C1" s="597"/>
      <c r="D1" s="597"/>
      <c r="E1" s="597"/>
      <c r="F1" s="597"/>
      <c r="G1" s="597"/>
      <c r="H1" s="597"/>
      <c r="I1" s="597"/>
      <c r="J1" s="597"/>
      <c r="K1" s="597"/>
      <c r="L1" s="597"/>
      <c r="M1" s="597"/>
      <c r="N1" s="124"/>
    </row>
    <row r="2" spans="1:18" ht="20.25" customHeight="1" x14ac:dyDescent="0.25">
      <c r="A2" s="124"/>
      <c r="B2" s="124"/>
      <c r="C2" s="124"/>
      <c r="D2" s="629" t="s">
        <v>235</v>
      </c>
      <c r="E2" s="629"/>
      <c r="F2" s="629"/>
      <c r="G2" s="629"/>
      <c r="H2" s="629"/>
      <c r="I2" s="124"/>
      <c r="J2" s="124"/>
      <c r="K2" s="598" t="s">
        <v>206</v>
      </c>
      <c r="L2" s="598"/>
      <c r="M2" s="598"/>
      <c r="N2" s="124"/>
    </row>
    <row r="3" spans="1:18" ht="20.25" customHeight="1" x14ac:dyDescent="0.25">
      <c r="A3" s="124"/>
      <c r="B3" s="124"/>
      <c r="C3" s="124"/>
      <c r="D3" s="124"/>
      <c r="E3" s="124"/>
      <c r="F3" s="124"/>
      <c r="G3" s="124"/>
      <c r="H3" s="124"/>
      <c r="I3" s="124"/>
      <c r="J3" s="124"/>
      <c r="K3" s="598" t="s">
        <v>207</v>
      </c>
      <c r="L3" s="598"/>
      <c r="M3" s="598"/>
      <c r="N3" s="124"/>
    </row>
    <row r="4" spans="1:18" ht="20.25" customHeight="1" x14ac:dyDescent="0.25">
      <c r="A4" s="124"/>
      <c r="B4" s="124"/>
      <c r="C4" s="124"/>
      <c r="D4" s="124"/>
      <c r="E4" s="124"/>
      <c r="F4" s="124"/>
      <c r="G4" s="124"/>
      <c r="H4" s="124"/>
      <c r="I4" s="124"/>
      <c r="J4" s="124"/>
      <c r="K4" s="598" t="s">
        <v>223</v>
      </c>
      <c r="L4" s="598"/>
      <c r="M4" s="598"/>
      <c r="N4" s="124"/>
    </row>
    <row r="5" spans="1:18" s="125" customFormat="1" ht="20.25" customHeight="1" thickBot="1" x14ac:dyDescent="0.3">
      <c r="M5" s="126" t="s">
        <v>109</v>
      </c>
    </row>
    <row r="6" spans="1:18" s="170" customFormat="1" ht="15" customHeight="1" x14ac:dyDescent="0.25">
      <c r="A6" s="612" t="s">
        <v>111</v>
      </c>
      <c r="B6" s="615" t="s">
        <v>1</v>
      </c>
      <c r="C6" s="621" t="s">
        <v>226</v>
      </c>
      <c r="D6" s="621"/>
      <c r="E6" s="621"/>
      <c r="F6" s="621"/>
      <c r="G6" s="621"/>
      <c r="H6" s="621"/>
      <c r="I6" s="621"/>
      <c r="J6" s="621"/>
      <c r="K6" s="621"/>
      <c r="L6" s="622"/>
      <c r="M6" s="618" t="s">
        <v>107</v>
      </c>
      <c r="N6" s="146"/>
      <c r="O6" s="139"/>
      <c r="P6" s="177"/>
    </row>
    <row r="7" spans="1:18" ht="15" customHeight="1" x14ac:dyDescent="0.25">
      <c r="A7" s="613"/>
      <c r="B7" s="616"/>
      <c r="C7" s="623" t="s">
        <v>62</v>
      </c>
      <c r="D7" s="624"/>
      <c r="E7" s="623" t="s">
        <v>91</v>
      </c>
      <c r="F7" s="624"/>
      <c r="G7" s="625" t="s">
        <v>92</v>
      </c>
      <c r="H7" s="626"/>
      <c r="I7" s="623" t="s">
        <v>93</v>
      </c>
      <c r="J7" s="624"/>
      <c r="K7" s="627" t="s">
        <v>94</v>
      </c>
      <c r="L7" s="628"/>
      <c r="M7" s="619"/>
      <c r="N7" s="146"/>
      <c r="O7" s="139"/>
      <c r="P7" s="177"/>
      <c r="Q7" s="170"/>
    </row>
    <row r="8" spans="1:18" ht="15" customHeight="1" thickBot="1" x14ac:dyDescent="0.3">
      <c r="A8" s="614"/>
      <c r="B8" s="617"/>
      <c r="C8" s="175" t="s">
        <v>154</v>
      </c>
      <c r="D8" s="175" t="s">
        <v>97</v>
      </c>
      <c r="E8" s="175" t="s">
        <v>95</v>
      </c>
      <c r="F8" s="175" t="s">
        <v>98</v>
      </c>
      <c r="G8" s="175" t="s">
        <v>95</v>
      </c>
      <c r="H8" s="344" t="s">
        <v>98</v>
      </c>
      <c r="I8" s="175" t="s">
        <v>95</v>
      </c>
      <c r="J8" s="175" t="s">
        <v>98</v>
      </c>
      <c r="K8" s="176" t="s">
        <v>95</v>
      </c>
      <c r="L8" s="179" t="s">
        <v>98</v>
      </c>
      <c r="M8" s="620"/>
      <c r="N8" s="146"/>
      <c r="O8" s="139"/>
      <c r="P8" s="177"/>
      <c r="Q8" s="170"/>
    </row>
    <row r="9" spans="1:18" s="243" customFormat="1" ht="18" customHeight="1" x14ac:dyDescent="0.25">
      <c r="A9" s="236" t="s">
        <v>139</v>
      </c>
      <c r="B9" s="237" t="s">
        <v>128</v>
      </c>
      <c r="C9" s="238">
        <f>C10+C17+C21+C22+C24</f>
        <v>69353.709999999992</v>
      </c>
      <c r="D9" s="238">
        <f>D10+D17+D21+D22+D24</f>
        <v>26121.843000000001</v>
      </c>
      <c r="E9" s="238">
        <f t="shared" ref="E9:L9" si="0">E10+E17+E21+E22+E24</f>
        <v>9762.31</v>
      </c>
      <c r="F9" s="238">
        <f t="shared" si="0"/>
        <v>9762.31</v>
      </c>
      <c r="G9" s="238">
        <f t="shared" si="0"/>
        <v>16359.532999999999</v>
      </c>
      <c r="H9" s="238">
        <f t="shared" si="0"/>
        <v>16359.532999999999</v>
      </c>
      <c r="I9" s="238">
        <f t="shared" si="0"/>
        <v>0</v>
      </c>
      <c r="J9" s="238">
        <f>J10+J17+J21+J22+J24</f>
        <v>0</v>
      </c>
      <c r="K9" s="238">
        <f t="shared" si="0"/>
        <v>61759.34</v>
      </c>
      <c r="L9" s="238">
        <f t="shared" si="0"/>
        <v>0</v>
      </c>
      <c r="M9" s="341">
        <f>F9+H9+J9+L9</f>
        <v>26121.843000000001</v>
      </c>
      <c r="N9" s="239"/>
      <c r="O9" s="240"/>
      <c r="P9" s="241"/>
      <c r="Q9" s="242"/>
    </row>
    <row r="10" spans="1:18" s="200" customFormat="1" ht="20.25" customHeight="1" x14ac:dyDescent="0.25">
      <c r="A10" s="227" t="s">
        <v>72</v>
      </c>
      <c r="B10" s="228" t="s">
        <v>123</v>
      </c>
      <c r="C10" s="229">
        <f>SUM(C11:C16)</f>
        <v>61759.34</v>
      </c>
      <c r="D10" s="229">
        <f>SUM(D11:D16)</f>
        <v>25980.843000000001</v>
      </c>
      <c r="E10" s="229">
        <f t="shared" ref="E10:L10" si="1">SUM(E11:E16)</f>
        <v>9702.31</v>
      </c>
      <c r="F10" s="229">
        <f t="shared" si="1"/>
        <v>9702.31</v>
      </c>
      <c r="G10" s="229">
        <f t="shared" si="1"/>
        <v>16278.532999999999</v>
      </c>
      <c r="H10" s="229">
        <f t="shared" si="1"/>
        <v>16278.532999999999</v>
      </c>
      <c r="I10" s="229">
        <f t="shared" si="1"/>
        <v>0</v>
      </c>
      <c r="J10" s="229">
        <f t="shared" si="1"/>
        <v>0</v>
      </c>
      <c r="K10" s="229">
        <f t="shared" si="1"/>
        <v>61759.34</v>
      </c>
      <c r="L10" s="229">
        <f t="shared" si="1"/>
        <v>0</v>
      </c>
      <c r="M10" s="230"/>
      <c r="N10" s="231"/>
      <c r="O10" s="231"/>
      <c r="P10" s="231"/>
      <c r="Q10" s="232"/>
      <c r="R10" s="200" t="s">
        <v>110</v>
      </c>
    </row>
    <row r="11" spans="1:18" x14ac:dyDescent="0.25">
      <c r="A11" s="121" t="s">
        <v>73</v>
      </c>
      <c r="B11" s="129" t="s">
        <v>124</v>
      </c>
      <c r="C11" s="262">
        <f>E11+G11+I11+K11</f>
        <v>0</v>
      </c>
      <c r="D11" s="262">
        <f>F11+H11+J11+L11</f>
        <v>0</v>
      </c>
      <c r="E11" s="127"/>
      <c r="F11" s="127"/>
      <c r="G11" s="127"/>
      <c r="H11" s="127"/>
      <c r="I11" s="127"/>
      <c r="J11" s="127"/>
      <c r="K11" s="127"/>
      <c r="L11" s="127"/>
      <c r="M11" s="128"/>
      <c r="N11" s="178"/>
      <c r="O11" s="178"/>
      <c r="P11" s="178"/>
      <c r="Q11" s="170"/>
    </row>
    <row r="12" spans="1:18" x14ac:dyDescent="0.25">
      <c r="A12" s="121" t="s">
        <v>112</v>
      </c>
      <c r="B12" s="129" t="s">
        <v>125</v>
      </c>
      <c r="C12" s="262">
        <f t="shared" ref="C12:D16" si="2">E12+G12+I12+K12</f>
        <v>0</v>
      </c>
      <c r="D12" s="262">
        <f t="shared" si="2"/>
        <v>0</v>
      </c>
      <c r="E12" s="127"/>
      <c r="F12" s="127"/>
      <c r="G12" s="127"/>
      <c r="H12" s="127"/>
      <c r="I12" s="127"/>
      <c r="J12" s="127"/>
      <c r="K12" s="127"/>
      <c r="L12" s="127"/>
      <c r="M12" s="128"/>
      <c r="N12" s="178"/>
      <c r="O12" s="178"/>
      <c r="P12" s="178"/>
      <c r="Q12" s="170"/>
    </row>
    <row r="13" spans="1:18" ht="30" x14ac:dyDescent="0.25">
      <c r="A13" s="121" t="s">
        <v>113</v>
      </c>
      <c r="B13" s="129" t="s">
        <v>126</v>
      </c>
      <c r="C13" s="262">
        <f t="shared" si="2"/>
        <v>0</v>
      </c>
      <c r="D13" s="262">
        <f t="shared" si="2"/>
        <v>0</v>
      </c>
      <c r="E13" s="127"/>
      <c r="F13" s="127"/>
      <c r="G13" s="127"/>
      <c r="H13" s="127"/>
      <c r="I13" s="127"/>
      <c r="J13" s="127"/>
      <c r="K13" s="127"/>
      <c r="L13" s="127"/>
      <c r="M13" s="128"/>
      <c r="N13" s="178"/>
      <c r="O13" s="178"/>
      <c r="P13" s="178"/>
      <c r="Q13" s="170"/>
    </row>
    <row r="14" spans="1:18" ht="30" x14ac:dyDescent="0.25">
      <c r="A14" s="121" t="s">
        <v>114</v>
      </c>
      <c r="B14" s="129" t="s">
        <v>127</v>
      </c>
      <c r="C14" s="262">
        <f t="shared" si="2"/>
        <v>0</v>
      </c>
      <c r="D14" s="262">
        <f t="shared" si="2"/>
        <v>0</v>
      </c>
      <c r="E14" s="127"/>
      <c r="F14" s="127"/>
      <c r="G14" s="127"/>
      <c r="H14" s="127"/>
      <c r="I14" s="127"/>
      <c r="J14" s="127"/>
      <c r="K14" s="127"/>
      <c r="L14" s="127"/>
      <c r="M14" s="128"/>
      <c r="N14" s="178"/>
      <c r="O14" s="178"/>
      <c r="P14" s="178"/>
      <c r="Q14" s="170"/>
    </row>
    <row r="15" spans="1:18" ht="30" x14ac:dyDescent="0.25">
      <c r="A15" s="121" t="s">
        <v>115</v>
      </c>
      <c r="B15" s="284" t="s">
        <v>129</v>
      </c>
      <c r="C15" s="12">
        <v>61759.34</v>
      </c>
      <c r="D15" s="262">
        <f>F15+H15+J15+L15</f>
        <v>25980.843000000001</v>
      </c>
      <c r="E15" s="12">
        <v>9702.31</v>
      </c>
      <c r="F15" s="12">
        <v>9702.31</v>
      </c>
      <c r="G15" s="12">
        <f>H15</f>
        <v>16278.532999999999</v>
      </c>
      <c r="H15" s="12">
        <f>8106.411+8172.122</f>
        <v>16278.532999999999</v>
      </c>
      <c r="I15" s="12">
        <f>I21+I100</f>
        <v>0</v>
      </c>
      <c r="J15" s="12">
        <v>0</v>
      </c>
      <c r="K15" s="12">
        <f>C15</f>
        <v>61759.34</v>
      </c>
      <c r="L15" s="12">
        <v>0</v>
      </c>
      <c r="M15" s="128"/>
      <c r="N15" s="178"/>
      <c r="O15" s="178"/>
      <c r="P15" s="178"/>
      <c r="Q15" s="170"/>
    </row>
    <row r="16" spans="1:18" x14ac:dyDescent="0.25">
      <c r="A16" s="121" t="s">
        <v>116</v>
      </c>
      <c r="B16" s="129" t="s">
        <v>130</v>
      </c>
      <c r="C16" s="12">
        <v>0</v>
      </c>
      <c r="D16" s="262">
        <f t="shared" si="2"/>
        <v>0</v>
      </c>
      <c r="E16" s="12">
        <v>0</v>
      </c>
      <c r="F16" s="12">
        <v>0</v>
      </c>
      <c r="G16" s="12">
        <v>0</v>
      </c>
      <c r="H16" s="12">
        <v>0</v>
      </c>
      <c r="I16" s="12">
        <v>0</v>
      </c>
      <c r="J16" s="12">
        <v>0</v>
      </c>
      <c r="K16" s="12">
        <v>0</v>
      </c>
      <c r="L16" s="12">
        <v>0</v>
      </c>
      <c r="M16" s="128"/>
      <c r="N16" s="178"/>
      <c r="O16" s="178"/>
      <c r="P16" s="178"/>
      <c r="Q16" s="170"/>
    </row>
    <row r="17" spans="1:17" s="200" customFormat="1" x14ac:dyDescent="0.25">
      <c r="A17" s="227" t="s">
        <v>64</v>
      </c>
      <c r="B17" s="233" t="s">
        <v>131</v>
      </c>
      <c r="C17" s="229">
        <f>SUM(C18:C20)</f>
        <v>7594.37</v>
      </c>
      <c r="D17" s="229">
        <f t="shared" ref="D17:L17" si="3">SUM(D18:D20)</f>
        <v>141</v>
      </c>
      <c r="E17" s="229">
        <f t="shared" si="3"/>
        <v>60</v>
      </c>
      <c r="F17" s="229">
        <f t="shared" si="3"/>
        <v>60</v>
      </c>
      <c r="G17" s="229">
        <f t="shared" si="3"/>
        <v>81</v>
      </c>
      <c r="H17" s="229">
        <f>SUM(H18:H20)</f>
        <v>81</v>
      </c>
      <c r="I17" s="229">
        <f t="shared" si="3"/>
        <v>0</v>
      </c>
      <c r="J17" s="229">
        <f t="shared" si="3"/>
        <v>0</v>
      </c>
      <c r="K17" s="229">
        <f t="shared" si="3"/>
        <v>0</v>
      </c>
      <c r="L17" s="229">
        <f t="shared" si="3"/>
        <v>0</v>
      </c>
      <c r="M17" s="230"/>
      <c r="N17" s="231"/>
      <c r="O17" s="231"/>
      <c r="P17" s="231"/>
      <c r="Q17" s="232"/>
    </row>
    <row r="18" spans="1:17" x14ac:dyDescent="0.25">
      <c r="A18" s="121" t="s">
        <v>65</v>
      </c>
      <c r="B18" s="284" t="s">
        <v>132</v>
      </c>
      <c r="C18" s="12">
        <v>7594.37</v>
      </c>
      <c r="D18" s="262">
        <f>F18+H18+J18+L18</f>
        <v>141</v>
      </c>
      <c r="E18" s="12">
        <v>60</v>
      </c>
      <c r="F18" s="12">
        <v>60</v>
      </c>
      <c r="G18" s="12">
        <f>H18</f>
        <v>81</v>
      </c>
      <c r="H18" s="12">
        <v>81</v>
      </c>
      <c r="I18" s="12">
        <v>0</v>
      </c>
      <c r="J18" s="12">
        <v>0</v>
      </c>
      <c r="K18" s="12">
        <v>0</v>
      </c>
      <c r="L18" s="12">
        <v>0</v>
      </c>
      <c r="M18" s="128"/>
      <c r="N18" s="178"/>
      <c r="O18" s="178"/>
      <c r="P18" s="178"/>
      <c r="Q18" s="170"/>
    </row>
    <row r="19" spans="1:17" x14ac:dyDescent="0.25">
      <c r="A19" s="121" t="s">
        <v>74</v>
      </c>
      <c r="B19" s="129" t="s">
        <v>133</v>
      </c>
      <c r="C19" s="12">
        <v>0</v>
      </c>
      <c r="D19" s="262">
        <f t="shared" ref="D19:D24" si="4">F19+H19+J19+L19</f>
        <v>0</v>
      </c>
      <c r="E19" s="12">
        <v>0</v>
      </c>
      <c r="F19" s="12">
        <v>0</v>
      </c>
      <c r="G19" s="12">
        <v>0</v>
      </c>
      <c r="H19" s="12">
        <v>0</v>
      </c>
      <c r="I19" s="12">
        <v>0</v>
      </c>
      <c r="J19" s="12">
        <v>0</v>
      </c>
      <c r="K19" s="12">
        <v>0</v>
      </c>
      <c r="L19" s="12">
        <v>0</v>
      </c>
      <c r="M19" s="128"/>
      <c r="N19" s="178"/>
      <c r="O19" s="178"/>
      <c r="P19" s="178"/>
      <c r="Q19" s="170"/>
    </row>
    <row r="20" spans="1:17" ht="30" x14ac:dyDescent="0.25">
      <c r="A20" s="121" t="s">
        <v>75</v>
      </c>
      <c r="B20" s="129" t="s">
        <v>134</v>
      </c>
      <c r="C20" s="12">
        <v>0</v>
      </c>
      <c r="D20" s="262">
        <f t="shared" si="4"/>
        <v>0</v>
      </c>
      <c r="E20" s="12">
        <v>0</v>
      </c>
      <c r="F20" s="12">
        <v>0</v>
      </c>
      <c r="G20" s="12">
        <v>0</v>
      </c>
      <c r="H20" s="12">
        <v>0</v>
      </c>
      <c r="I20" s="12">
        <v>0</v>
      </c>
      <c r="J20" s="12">
        <v>0</v>
      </c>
      <c r="K20" s="12">
        <v>0</v>
      </c>
      <c r="L20" s="12">
        <v>0</v>
      </c>
      <c r="M20" s="128"/>
      <c r="N20" s="178"/>
      <c r="O20" s="178"/>
      <c r="P20" s="178"/>
      <c r="Q20" s="170"/>
    </row>
    <row r="21" spans="1:17" s="200" customFormat="1" x14ac:dyDescent="0.25">
      <c r="A21" s="227" t="s">
        <v>66</v>
      </c>
      <c r="B21" s="233" t="s">
        <v>135</v>
      </c>
      <c r="C21" s="198">
        <v>0</v>
      </c>
      <c r="D21" s="263">
        <f t="shared" si="4"/>
        <v>0</v>
      </c>
      <c r="E21" s="198">
        <v>0</v>
      </c>
      <c r="F21" s="198">
        <v>0</v>
      </c>
      <c r="G21" s="198">
        <v>0</v>
      </c>
      <c r="H21" s="198">
        <v>0</v>
      </c>
      <c r="I21" s="198">
        <v>0</v>
      </c>
      <c r="J21" s="198">
        <v>0</v>
      </c>
      <c r="K21" s="198">
        <v>0</v>
      </c>
      <c r="L21" s="198">
        <v>0</v>
      </c>
      <c r="M21" s="230"/>
      <c r="N21" s="231"/>
      <c r="O21" s="231"/>
      <c r="P21" s="231"/>
      <c r="Q21" s="232"/>
    </row>
    <row r="22" spans="1:17" s="200" customFormat="1" x14ac:dyDescent="0.25">
      <c r="A22" s="227" t="s">
        <v>28</v>
      </c>
      <c r="B22" s="233" t="s">
        <v>136</v>
      </c>
      <c r="C22" s="198">
        <v>0</v>
      </c>
      <c r="D22" s="263">
        <f t="shared" si="4"/>
        <v>0</v>
      </c>
      <c r="E22" s="198">
        <v>0</v>
      </c>
      <c r="F22" s="198">
        <v>0</v>
      </c>
      <c r="G22" s="198">
        <v>0</v>
      </c>
      <c r="H22" s="198">
        <v>0</v>
      </c>
      <c r="I22" s="198">
        <v>0</v>
      </c>
      <c r="J22" s="198">
        <v>0</v>
      </c>
      <c r="K22" s="198">
        <v>0</v>
      </c>
      <c r="L22" s="198">
        <v>0</v>
      </c>
      <c r="M22" s="230"/>
      <c r="N22" s="231"/>
      <c r="O22" s="231"/>
      <c r="P22" s="231"/>
      <c r="Q22" s="232"/>
    </row>
    <row r="23" spans="1:17" x14ac:dyDescent="0.25">
      <c r="A23" s="121" t="s">
        <v>117</v>
      </c>
      <c r="B23" s="129" t="s">
        <v>137</v>
      </c>
      <c r="C23" s="12">
        <v>0</v>
      </c>
      <c r="D23" s="262">
        <f t="shared" si="4"/>
        <v>0</v>
      </c>
      <c r="E23" s="12">
        <v>0</v>
      </c>
      <c r="F23" s="12">
        <v>0</v>
      </c>
      <c r="G23" s="12">
        <v>0</v>
      </c>
      <c r="H23" s="12">
        <v>0</v>
      </c>
      <c r="I23" s="12">
        <v>0</v>
      </c>
      <c r="J23" s="12">
        <v>0</v>
      </c>
      <c r="K23" s="12">
        <v>0</v>
      </c>
      <c r="L23" s="12">
        <v>0</v>
      </c>
      <c r="M23" s="128"/>
      <c r="N23" s="178"/>
      <c r="O23" s="178"/>
      <c r="P23" s="178"/>
      <c r="Q23" s="170"/>
    </row>
    <row r="24" spans="1:17" s="200" customFormat="1" ht="15.75" thickBot="1" x14ac:dyDescent="0.3">
      <c r="A24" s="227" t="s">
        <v>29</v>
      </c>
      <c r="B24" s="233" t="s">
        <v>138</v>
      </c>
      <c r="C24" s="234"/>
      <c r="D24" s="263">
        <f t="shared" si="4"/>
        <v>0</v>
      </c>
      <c r="E24" s="234"/>
      <c r="F24" s="234"/>
      <c r="G24" s="234"/>
      <c r="H24" s="234"/>
      <c r="I24" s="234"/>
      <c r="J24" s="234"/>
      <c r="K24" s="234"/>
      <c r="L24" s="234"/>
      <c r="M24" s="230"/>
      <c r="N24" s="231"/>
      <c r="O24" s="231"/>
      <c r="P24" s="231"/>
      <c r="Q24" s="232"/>
    </row>
    <row r="25" spans="1:17" s="251" customFormat="1" x14ac:dyDescent="0.25">
      <c r="A25" s="244" t="s">
        <v>34</v>
      </c>
      <c r="B25" s="245" t="s">
        <v>140</v>
      </c>
      <c r="C25" s="246">
        <f>SUM(C26:C32)</f>
        <v>515015.95500000002</v>
      </c>
      <c r="D25" s="246">
        <f>SUM(D26:D32)</f>
        <v>0</v>
      </c>
      <c r="E25" s="246">
        <f t="shared" ref="E25:L25" si="5">SUM(E26:E32)</f>
        <v>0</v>
      </c>
      <c r="F25" s="246">
        <f t="shared" si="5"/>
        <v>0</v>
      </c>
      <c r="G25" s="246">
        <f t="shared" si="5"/>
        <v>0</v>
      </c>
      <c r="H25" s="246">
        <f t="shared" si="5"/>
        <v>0</v>
      </c>
      <c r="I25" s="246">
        <f t="shared" si="5"/>
        <v>0</v>
      </c>
      <c r="J25" s="246">
        <f t="shared" si="5"/>
        <v>0</v>
      </c>
      <c r="K25" s="246">
        <f t="shared" si="5"/>
        <v>0</v>
      </c>
      <c r="L25" s="246">
        <f t="shared" si="5"/>
        <v>0</v>
      </c>
      <c r="M25" s="247"/>
      <c r="N25" s="248"/>
      <c r="O25" s="249"/>
      <c r="P25" s="249"/>
      <c r="Q25" s="250"/>
    </row>
    <row r="26" spans="1:17" x14ac:dyDescent="0.25">
      <c r="A26" s="121" t="s">
        <v>83</v>
      </c>
      <c r="B26" s="129" t="s">
        <v>141</v>
      </c>
      <c r="C26" s="12">
        <v>0</v>
      </c>
      <c r="D26" s="262">
        <f>F26+H26+J26+L26</f>
        <v>0</v>
      </c>
      <c r="E26" s="12">
        <v>0</v>
      </c>
      <c r="F26" s="12">
        <v>0</v>
      </c>
      <c r="G26" s="12">
        <v>0</v>
      </c>
      <c r="H26" s="12">
        <v>0</v>
      </c>
      <c r="I26" s="12">
        <v>0</v>
      </c>
      <c r="J26" s="12">
        <v>0</v>
      </c>
      <c r="K26" s="12">
        <v>0</v>
      </c>
      <c r="L26" s="12">
        <v>0</v>
      </c>
      <c r="M26" s="128"/>
      <c r="N26" s="178"/>
      <c r="O26" s="178"/>
      <c r="P26" s="178"/>
      <c r="Q26" s="170"/>
    </row>
    <row r="27" spans="1:17" x14ac:dyDescent="0.25">
      <c r="A27" s="121" t="s">
        <v>69</v>
      </c>
      <c r="B27" s="129" t="s">
        <v>142</v>
      </c>
      <c r="C27" s="12">
        <v>0</v>
      </c>
      <c r="D27" s="262">
        <f t="shared" ref="D27:D32" si="6">F27+H27+J27+L27</f>
        <v>0</v>
      </c>
      <c r="E27" s="12">
        <v>0</v>
      </c>
      <c r="F27" s="12">
        <v>0</v>
      </c>
      <c r="G27" s="12">
        <v>0</v>
      </c>
      <c r="H27" s="12">
        <v>0</v>
      </c>
      <c r="I27" s="12">
        <v>0</v>
      </c>
      <c r="J27" s="12">
        <v>0</v>
      </c>
      <c r="K27" s="12">
        <v>0</v>
      </c>
      <c r="L27" s="12">
        <v>0</v>
      </c>
      <c r="M27" s="128"/>
      <c r="N27" s="178"/>
      <c r="O27" s="178"/>
      <c r="P27" s="178"/>
      <c r="Q27" s="170"/>
    </row>
    <row r="28" spans="1:17" x14ac:dyDescent="0.25">
      <c r="A28" s="121" t="s">
        <v>118</v>
      </c>
      <c r="B28" s="129" t="s">
        <v>143</v>
      </c>
      <c r="C28" s="12">
        <v>0</v>
      </c>
      <c r="D28" s="262">
        <f t="shared" si="6"/>
        <v>0</v>
      </c>
      <c r="E28" s="12">
        <v>0</v>
      </c>
      <c r="F28" s="12">
        <v>0</v>
      </c>
      <c r="G28" s="12">
        <v>0</v>
      </c>
      <c r="H28" s="12">
        <v>0</v>
      </c>
      <c r="I28" s="12">
        <v>0</v>
      </c>
      <c r="J28" s="12">
        <v>0</v>
      </c>
      <c r="K28" s="12">
        <v>0</v>
      </c>
      <c r="L28" s="12">
        <v>0</v>
      </c>
      <c r="M28" s="128"/>
      <c r="N28" s="178"/>
      <c r="O28" s="178"/>
      <c r="P28" s="178"/>
      <c r="Q28" s="170"/>
    </row>
    <row r="29" spans="1:17" x14ac:dyDescent="0.25">
      <c r="A29" s="121" t="s">
        <v>119</v>
      </c>
      <c r="B29" s="129" t="s">
        <v>144</v>
      </c>
      <c r="C29" s="235">
        <v>111679.99</v>
      </c>
      <c r="D29" s="262">
        <f t="shared" si="6"/>
        <v>0</v>
      </c>
      <c r="E29" s="12">
        <v>0</v>
      </c>
      <c r="F29" s="12">
        <v>0</v>
      </c>
      <c r="G29" s="12">
        <v>0</v>
      </c>
      <c r="H29" s="12">
        <v>0</v>
      </c>
      <c r="I29" s="12">
        <v>0</v>
      </c>
      <c r="J29" s="12">
        <v>0</v>
      </c>
      <c r="K29" s="12">
        <v>0</v>
      </c>
      <c r="L29" s="12">
        <v>0</v>
      </c>
      <c r="M29" s="128"/>
      <c r="N29" s="178"/>
      <c r="O29" s="178"/>
      <c r="P29" s="178"/>
      <c r="Q29" s="170"/>
    </row>
    <row r="30" spans="1:17" x14ac:dyDescent="0.25">
      <c r="A30" s="121" t="s">
        <v>120</v>
      </c>
      <c r="B30" s="129" t="s">
        <v>145</v>
      </c>
      <c r="C30" s="12">
        <v>0</v>
      </c>
      <c r="D30" s="262">
        <f t="shared" si="6"/>
        <v>0</v>
      </c>
      <c r="E30" s="12">
        <v>0</v>
      </c>
      <c r="F30" s="12">
        <v>0</v>
      </c>
      <c r="G30" s="12">
        <v>0</v>
      </c>
      <c r="H30" s="12">
        <v>0</v>
      </c>
      <c r="I30" s="12">
        <v>0</v>
      </c>
      <c r="J30" s="12">
        <v>0</v>
      </c>
      <c r="K30" s="12">
        <v>0</v>
      </c>
      <c r="L30" s="12">
        <v>0</v>
      </c>
      <c r="M30" s="128"/>
      <c r="N30" s="178"/>
      <c r="O30" s="178"/>
      <c r="P30" s="178"/>
      <c r="Q30" s="170"/>
    </row>
    <row r="31" spans="1:17" x14ac:dyDescent="0.25">
      <c r="A31" s="121" t="s">
        <v>121</v>
      </c>
      <c r="B31" s="129" t="s">
        <v>146</v>
      </c>
      <c r="C31" s="12">
        <v>0</v>
      </c>
      <c r="D31" s="262">
        <f t="shared" si="6"/>
        <v>0</v>
      </c>
      <c r="E31" s="12">
        <v>0</v>
      </c>
      <c r="F31" s="12">
        <v>0</v>
      </c>
      <c r="G31" s="12">
        <v>0</v>
      </c>
      <c r="H31" s="12">
        <v>0</v>
      </c>
      <c r="I31" s="12">
        <v>0</v>
      </c>
      <c r="J31" s="12">
        <v>0</v>
      </c>
      <c r="K31" s="12">
        <v>0</v>
      </c>
      <c r="L31" s="12">
        <v>0</v>
      </c>
      <c r="M31" s="128"/>
      <c r="N31" s="178"/>
      <c r="O31" s="178"/>
      <c r="P31" s="178"/>
      <c r="Q31" s="170"/>
    </row>
    <row r="32" spans="1:17" ht="15.75" thickBot="1" x14ac:dyDescent="0.3">
      <c r="A32" s="121" t="s">
        <v>122</v>
      </c>
      <c r="B32" s="129" t="s">
        <v>147</v>
      </c>
      <c r="C32" s="235">
        <v>403335.96500000003</v>
      </c>
      <c r="D32" s="261">
        <f t="shared" si="6"/>
        <v>0</v>
      </c>
      <c r="E32" s="12">
        <v>0</v>
      </c>
      <c r="F32" s="12">
        <v>0</v>
      </c>
      <c r="G32" s="12">
        <v>0</v>
      </c>
      <c r="H32" s="12">
        <v>0</v>
      </c>
      <c r="I32" s="12">
        <v>0</v>
      </c>
      <c r="J32" s="12">
        <v>0</v>
      </c>
      <c r="K32" s="12">
        <v>0</v>
      </c>
      <c r="L32" s="12">
        <v>0</v>
      </c>
      <c r="M32" s="128"/>
      <c r="N32" s="178"/>
      <c r="O32" s="178"/>
      <c r="P32" s="178"/>
      <c r="Q32" s="170"/>
    </row>
    <row r="33" spans="1:24" s="260" customFormat="1" ht="15.75" thickBot="1" x14ac:dyDescent="0.3">
      <c r="A33" s="257"/>
      <c r="B33" s="252" t="s">
        <v>148</v>
      </c>
      <c r="C33" s="253">
        <f>C25+C9</f>
        <v>584369.66500000004</v>
      </c>
      <c r="D33" s="253">
        <f>D25+D9</f>
        <v>26121.843000000001</v>
      </c>
      <c r="E33" s="253">
        <f t="shared" ref="E33:G33" si="7">E25+E9</f>
        <v>9762.31</v>
      </c>
      <c r="F33" s="253">
        <f t="shared" si="7"/>
        <v>9762.31</v>
      </c>
      <c r="G33" s="253">
        <f t="shared" si="7"/>
        <v>16359.532999999999</v>
      </c>
      <c r="H33" s="253">
        <f>H25+H9</f>
        <v>16359.532999999999</v>
      </c>
      <c r="I33" s="253"/>
      <c r="J33" s="254"/>
      <c r="K33" s="254"/>
      <c r="L33" s="254"/>
      <c r="M33" s="255"/>
      <c r="N33" s="256"/>
      <c r="O33" s="258"/>
      <c r="P33" s="258"/>
      <c r="Q33" s="259"/>
    </row>
    <row r="34" spans="1:24" x14ac:dyDescent="0.25">
      <c r="A34" s="116"/>
      <c r="B34" s="130"/>
      <c r="C34" s="130"/>
      <c r="D34" s="130"/>
      <c r="E34" s="130"/>
      <c r="F34" s="130"/>
      <c r="G34" s="130"/>
      <c r="H34" s="130"/>
      <c r="I34" s="131"/>
      <c r="J34" s="132"/>
      <c r="K34" s="132"/>
      <c r="L34" s="132"/>
      <c r="M34" s="132"/>
      <c r="N34" s="133"/>
      <c r="O34" s="134"/>
      <c r="P34" s="134"/>
      <c r="Q34" s="170"/>
    </row>
    <row r="35" spans="1:24" ht="18.75" x14ac:dyDescent="0.3">
      <c r="A35" s="116"/>
      <c r="B35" s="119" t="s">
        <v>152</v>
      </c>
      <c r="C35" s="119"/>
      <c r="D35" s="119"/>
      <c r="E35" s="285" t="s">
        <v>177</v>
      </c>
      <c r="F35" s="285"/>
      <c r="G35" s="285"/>
      <c r="H35" s="285"/>
      <c r="I35" s="285"/>
      <c r="J35" s="286"/>
      <c r="K35" s="287" t="s">
        <v>178</v>
      </c>
      <c r="M35" s="280"/>
      <c r="N35" s="281"/>
      <c r="O35" s="280"/>
      <c r="Q35" s="280"/>
      <c r="R35" s="280"/>
      <c r="S35" s="280"/>
      <c r="T35" s="282"/>
      <c r="U35" s="282"/>
      <c r="V35" s="281"/>
      <c r="W35" s="282"/>
      <c r="X35"/>
    </row>
    <row r="36" spans="1:24" x14ac:dyDescent="0.25">
      <c r="A36" s="116"/>
      <c r="B36" s="119" t="s">
        <v>153</v>
      </c>
      <c r="C36" s="119"/>
      <c r="D36" s="119"/>
      <c r="M36" s="132"/>
      <c r="N36" s="133"/>
      <c r="O36" s="134"/>
      <c r="P36" s="134"/>
    </row>
    <row r="37" spans="1:24" x14ac:dyDescent="0.25">
      <c r="A37" s="116"/>
      <c r="B37" s="130"/>
      <c r="C37" s="130"/>
      <c r="D37" s="130"/>
      <c r="E37" t="s">
        <v>230</v>
      </c>
      <c r="K37" t="s">
        <v>180</v>
      </c>
      <c r="M37" s="132"/>
      <c r="N37" s="133"/>
      <c r="O37" s="134"/>
      <c r="P37" s="134"/>
    </row>
    <row r="38" spans="1:24" x14ac:dyDescent="0.25">
      <c r="A38" s="116"/>
      <c r="B38" s="133"/>
      <c r="C38" s="135"/>
      <c r="D38" s="135"/>
      <c r="E38" s="135"/>
      <c r="F38" s="135"/>
      <c r="G38" s="135"/>
      <c r="H38" s="135"/>
      <c r="I38" s="136"/>
      <c r="J38" s="137"/>
      <c r="K38" s="137"/>
      <c r="L38" s="137"/>
      <c r="M38" s="137"/>
      <c r="N38" s="136"/>
      <c r="O38" s="134"/>
      <c r="P38" s="134"/>
    </row>
    <row r="39" spans="1:24" ht="18.75" x14ac:dyDescent="0.3">
      <c r="A39" s="116"/>
      <c r="B39" s="118"/>
      <c r="C39" s="118"/>
      <c r="D39" s="118"/>
      <c r="E39" s="285" t="s">
        <v>181</v>
      </c>
      <c r="F39" s="285"/>
      <c r="G39" s="285"/>
      <c r="H39" s="285"/>
      <c r="I39" s="285"/>
      <c r="J39" s="286"/>
      <c r="K39" s="287" t="s">
        <v>183</v>
      </c>
      <c r="L39" s="286"/>
      <c r="M39" s="286"/>
      <c r="N39" s="281"/>
      <c r="O39" s="280"/>
      <c r="P39" s="281"/>
      <c r="Q39" s="280"/>
      <c r="R39" s="280"/>
      <c r="S39" s="280"/>
      <c r="T39" s="282"/>
      <c r="U39" s="282"/>
      <c r="W39" s="282"/>
    </row>
    <row r="40" spans="1:24" ht="18.75" x14ac:dyDescent="0.3">
      <c r="A40" s="116"/>
      <c r="B40" s="287" t="s">
        <v>184</v>
      </c>
      <c r="C40" s="118"/>
      <c r="D40" s="118"/>
      <c r="E40" s="285"/>
      <c r="F40" s="285"/>
      <c r="G40" s="285"/>
      <c r="H40" s="285"/>
      <c r="I40" s="285"/>
      <c r="J40" s="285"/>
      <c r="K40" s="285"/>
      <c r="L40" s="285"/>
      <c r="M40" s="285"/>
      <c r="N40" s="279"/>
      <c r="O40" s="279"/>
      <c r="P40" s="279"/>
      <c r="Q40" s="279"/>
      <c r="R40" s="279"/>
      <c r="S40" s="279"/>
      <c r="T40" s="279"/>
      <c r="U40" s="282"/>
      <c r="V40" s="279"/>
      <c r="W40" s="282"/>
    </row>
    <row r="41" spans="1:24" ht="18.75" x14ac:dyDescent="0.3">
      <c r="A41" s="116"/>
      <c r="C41" s="285" t="s">
        <v>189</v>
      </c>
      <c r="D41" s="285"/>
      <c r="E41" s="285"/>
      <c r="F41" s="285"/>
      <c r="G41" s="285"/>
      <c r="H41" s="285" t="s">
        <v>186</v>
      </c>
      <c r="I41" s="285"/>
      <c r="J41" s="285"/>
      <c r="K41" s="285"/>
      <c r="L41" s="285"/>
      <c r="M41" s="285"/>
      <c r="N41" s="279"/>
      <c r="O41" s="279"/>
      <c r="P41" s="279"/>
      <c r="Q41" s="279"/>
      <c r="R41" s="279"/>
      <c r="S41" s="279"/>
      <c r="T41" s="279"/>
      <c r="U41" s="282"/>
      <c r="V41" s="279"/>
      <c r="W41" s="282"/>
    </row>
    <row r="42" spans="1:24" ht="18.75" x14ac:dyDescent="0.3">
      <c r="A42" s="116"/>
      <c r="B42" s="118"/>
      <c r="C42" s="118"/>
      <c r="D42" s="118"/>
      <c r="M42" s="286"/>
      <c r="N42" s="280"/>
      <c r="O42" s="281"/>
      <c r="P42" s="281"/>
      <c r="Q42" s="280"/>
      <c r="R42" s="280"/>
      <c r="S42" s="280"/>
      <c r="T42" s="280"/>
      <c r="U42" s="282"/>
      <c r="W42" s="282"/>
    </row>
    <row r="43" spans="1:24" x14ac:dyDescent="0.25">
      <c r="A43" s="116"/>
      <c r="B43" s="138"/>
      <c r="C43" s="285" t="s">
        <v>231</v>
      </c>
      <c r="D43" s="139"/>
      <c r="E43" s="139"/>
      <c r="F43" s="139"/>
      <c r="G43" s="140"/>
      <c r="H43" s="285" t="s">
        <v>232</v>
      </c>
      <c r="I43" s="118"/>
      <c r="J43" s="141"/>
      <c r="K43" s="141"/>
      <c r="L43" s="141"/>
      <c r="M43" s="141"/>
      <c r="N43" s="142"/>
      <c r="O43" s="134"/>
      <c r="P43" s="134"/>
    </row>
    <row r="44" spans="1:24" x14ac:dyDescent="0.25">
      <c r="A44" s="116"/>
      <c r="B44" s="118"/>
      <c r="C44" s="139"/>
      <c r="D44" s="139"/>
      <c r="E44" s="139"/>
      <c r="F44" s="139"/>
      <c r="G44" s="143"/>
      <c r="H44" s="143"/>
      <c r="I44" s="118"/>
      <c r="J44" s="132"/>
      <c r="K44" s="132"/>
      <c r="L44" s="144"/>
      <c r="M44" s="144"/>
      <c r="N44" s="119"/>
      <c r="O44" s="134"/>
      <c r="P44" s="134"/>
    </row>
    <row r="45" spans="1:24" x14ac:dyDescent="0.25">
      <c r="A45" s="117"/>
      <c r="B45" s="145"/>
      <c r="C45" s="119" t="s">
        <v>233</v>
      </c>
      <c r="D45" s="147"/>
      <c r="E45" s="139"/>
      <c r="F45" s="139"/>
      <c r="G45" s="285"/>
      <c r="H45" s="285" t="s">
        <v>234</v>
      </c>
      <c r="I45" s="118"/>
      <c r="J45" s="141"/>
      <c r="K45" s="141"/>
      <c r="L45" s="141"/>
      <c r="M45" s="141"/>
      <c r="N45" s="142"/>
      <c r="O45" s="134"/>
      <c r="P45" s="134"/>
    </row>
    <row r="46" spans="1:24" x14ac:dyDescent="0.25">
      <c r="A46" s="117"/>
      <c r="B46" s="148"/>
      <c r="C46" s="146"/>
      <c r="D46" s="147"/>
      <c r="E46" s="139"/>
      <c r="F46" s="118"/>
      <c r="G46" s="143"/>
      <c r="H46" s="143"/>
      <c r="I46" s="118"/>
      <c r="J46" s="132"/>
      <c r="K46" s="132"/>
      <c r="L46" s="132"/>
      <c r="M46" s="132"/>
      <c r="N46" s="119"/>
      <c r="O46" s="134"/>
      <c r="P46" s="134"/>
    </row>
    <row r="47" spans="1:24" x14ac:dyDescent="0.25">
      <c r="A47" s="116"/>
      <c r="B47" s="139"/>
      <c r="C47" s="146"/>
      <c r="D47" s="146"/>
      <c r="E47" s="139"/>
      <c r="F47" s="139"/>
      <c r="G47" s="118"/>
      <c r="H47" s="118"/>
      <c r="I47" s="118"/>
      <c r="J47" s="149"/>
      <c r="K47" s="149"/>
      <c r="L47" s="149"/>
      <c r="M47" s="149"/>
      <c r="N47" s="150"/>
      <c r="O47" s="134"/>
      <c r="P47" s="134"/>
    </row>
    <row r="48" spans="1:24" x14ac:dyDescent="0.25">
      <c r="A48" s="116"/>
      <c r="B48" s="151"/>
      <c r="C48" s="146"/>
      <c r="D48" s="146"/>
      <c r="E48" s="139"/>
      <c r="F48" s="139"/>
      <c r="G48" s="118"/>
      <c r="H48" s="118"/>
      <c r="I48" s="118"/>
      <c r="J48" s="132"/>
      <c r="K48" s="152"/>
      <c r="L48" s="152"/>
      <c r="M48" s="152"/>
      <c r="N48" s="119"/>
      <c r="O48" s="134"/>
      <c r="P48" s="134"/>
    </row>
    <row r="49" spans="1:16" x14ac:dyDescent="0.25">
      <c r="A49" s="116"/>
      <c r="B49" s="151"/>
      <c r="C49" s="146"/>
      <c r="D49" s="146"/>
      <c r="E49" s="139"/>
      <c r="F49" s="139"/>
      <c r="G49" s="118"/>
      <c r="H49" s="118"/>
      <c r="I49" s="118"/>
      <c r="J49" s="132"/>
      <c r="K49" s="152"/>
      <c r="L49" s="152"/>
      <c r="M49" s="152"/>
      <c r="N49" s="119"/>
      <c r="O49" s="134"/>
      <c r="P49" s="134"/>
    </row>
    <row r="50" spans="1:16" x14ac:dyDescent="0.25">
      <c r="A50" s="116"/>
      <c r="B50" s="151"/>
      <c r="C50" s="146"/>
      <c r="D50" s="146"/>
      <c r="E50" s="139"/>
      <c r="F50" s="139"/>
      <c r="G50" s="118"/>
      <c r="H50" s="118"/>
      <c r="I50" s="118"/>
      <c r="J50" s="132"/>
      <c r="K50" s="152"/>
      <c r="L50" s="152"/>
      <c r="M50" s="152"/>
      <c r="N50" s="119"/>
      <c r="O50" s="134"/>
      <c r="P50" s="134"/>
    </row>
    <row r="51" spans="1:16" x14ac:dyDescent="0.25">
      <c r="A51" s="153"/>
      <c r="B51" s="139"/>
      <c r="C51" s="146"/>
      <c r="D51" s="146"/>
      <c r="E51" s="139"/>
      <c r="F51" s="139"/>
      <c r="G51" s="143"/>
      <c r="H51" s="143"/>
      <c r="I51" s="118"/>
      <c r="J51" s="141"/>
      <c r="K51" s="141"/>
      <c r="L51" s="141"/>
      <c r="M51" s="141"/>
      <c r="N51" s="119"/>
      <c r="O51" s="134"/>
      <c r="P51" s="134"/>
    </row>
    <row r="52" spans="1:16" x14ac:dyDescent="0.25">
      <c r="A52" s="153"/>
      <c r="B52" s="118"/>
      <c r="C52" s="146"/>
      <c r="D52" s="146"/>
      <c r="E52" s="139"/>
      <c r="F52" s="139"/>
      <c r="G52" s="143"/>
      <c r="H52" s="143"/>
      <c r="I52" s="118"/>
      <c r="J52" s="132"/>
      <c r="K52" s="132"/>
      <c r="L52" s="132"/>
      <c r="M52" s="132"/>
      <c r="N52" s="119"/>
      <c r="O52" s="134"/>
      <c r="P52" s="134"/>
    </row>
    <row r="53" spans="1:16" x14ac:dyDescent="0.25">
      <c r="A53" s="153"/>
      <c r="B53" s="118"/>
      <c r="C53" s="146"/>
      <c r="D53" s="146"/>
      <c r="E53" s="139"/>
      <c r="F53" s="139"/>
      <c r="G53" s="143"/>
      <c r="H53" s="143"/>
      <c r="I53" s="118"/>
      <c r="J53" s="132"/>
      <c r="K53" s="132"/>
      <c r="L53" s="132"/>
      <c r="M53" s="132"/>
      <c r="N53" s="119"/>
      <c r="O53" s="134"/>
      <c r="P53" s="134"/>
    </row>
    <row r="54" spans="1:16" x14ac:dyDescent="0.25">
      <c r="A54" s="153"/>
      <c r="B54" s="154"/>
      <c r="C54" s="146"/>
      <c r="D54" s="146"/>
      <c r="E54" s="139"/>
      <c r="F54" s="139"/>
      <c r="G54" s="140"/>
      <c r="H54" s="140"/>
      <c r="I54" s="118"/>
      <c r="J54" s="141"/>
      <c r="K54" s="141"/>
      <c r="L54" s="141"/>
      <c r="M54" s="141"/>
      <c r="N54" s="119"/>
      <c r="O54" s="134"/>
      <c r="P54" s="134"/>
    </row>
    <row r="55" spans="1:16" x14ac:dyDescent="0.25">
      <c r="A55" s="153"/>
      <c r="B55" s="118"/>
      <c r="C55" s="146"/>
      <c r="D55" s="146"/>
      <c r="E55" s="139"/>
      <c r="F55" s="139"/>
      <c r="G55" s="143"/>
      <c r="H55" s="143"/>
      <c r="I55" s="118"/>
      <c r="J55" s="132"/>
      <c r="K55" s="132"/>
      <c r="L55" s="132"/>
      <c r="M55" s="132"/>
      <c r="N55" s="119"/>
      <c r="O55" s="134"/>
      <c r="P55" s="134"/>
    </row>
    <row r="56" spans="1:16" x14ac:dyDescent="0.25">
      <c r="A56" s="153"/>
      <c r="B56" s="139"/>
      <c r="C56" s="146"/>
      <c r="D56" s="146"/>
      <c r="E56" s="139"/>
      <c r="F56" s="146"/>
      <c r="G56" s="140"/>
      <c r="H56" s="140"/>
      <c r="I56" s="118"/>
      <c r="J56" s="141"/>
      <c r="K56" s="141"/>
      <c r="L56" s="141"/>
      <c r="M56" s="141"/>
      <c r="N56" s="150"/>
      <c r="O56" s="134"/>
      <c r="P56" s="134"/>
    </row>
    <row r="57" spans="1:16" x14ac:dyDescent="0.25">
      <c r="A57" s="153"/>
      <c r="B57" s="118"/>
      <c r="C57" s="146"/>
      <c r="D57" s="146"/>
      <c r="E57" s="139"/>
      <c r="F57" s="119"/>
      <c r="G57" s="143"/>
      <c r="H57" s="143"/>
      <c r="I57" s="118"/>
      <c r="J57" s="132"/>
      <c r="K57" s="132"/>
      <c r="L57" s="132"/>
      <c r="M57" s="132"/>
      <c r="N57" s="119"/>
      <c r="O57" s="134"/>
      <c r="P57" s="134"/>
    </row>
    <row r="58" spans="1:16" x14ac:dyDescent="0.25">
      <c r="A58" s="153"/>
      <c r="B58" s="118"/>
      <c r="C58" s="146"/>
      <c r="D58" s="146"/>
      <c r="E58" s="139"/>
      <c r="F58" s="119"/>
      <c r="G58" s="143"/>
      <c r="H58" s="143"/>
      <c r="I58" s="118"/>
      <c r="J58" s="132"/>
      <c r="K58" s="132"/>
      <c r="L58" s="132"/>
      <c r="M58" s="132"/>
      <c r="N58" s="132"/>
      <c r="O58" s="134"/>
      <c r="P58" s="134"/>
    </row>
    <row r="59" spans="1:16" x14ac:dyDescent="0.25">
      <c r="A59" s="130"/>
      <c r="B59" s="133"/>
      <c r="C59" s="135"/>
      <c r="D59" s="135"/>
      <c r="E59" s="135"/>
      <c r="F59" s="135"/>
      <c r="G59" s="135"/>
      <c r="H59" s="135"/>
      <c r="I59" s="136"/>
      <c r="J59" s="137"/>
      <c r="K59" s="137"/>
      <c r="L59" s="137"/>
      <c r="M59" s="137"/>
      <c r="N59" s="136"/>
      <c r="O59" s="134"/>
      <c r="P59" s="134"/>
    </row>
    <row r="60" spans="1:16" x14ac:dyDescent="0.25">
      <c r="A60" s="130"/>
      <c r="B60" s="118"/>
      <c r="C60" s="118"/>
      <c r="D60" s="118"/>
      <c r="E60" s="118"/>
      <c r="F60" s="118"/>
      <c r="G60" s="118"/>
      <c r="H60" s="118"/>
      <c r="I60" s="131"/>
      <c r="J60" s="152"/>
      <c r="K60" s="152"/>
      <c r="L60" s="152"/>
      <c r="M60" s="152"/>
      <c r="N60" s="136"/>
      <c r="O60" s="134"/>
      <c r="P60" s="134"/>
    </row>
    <row r="61" spans="1:16" x14ac:dyDescent="0.25">
      <c r="A61" s="130"/>
      <c r="B61" s="118"/>
      <c r="C61" s="118"/>
      <c r="D61" s="118"/>
      <c r="E61" s="118"/>
      <c r="F61" s="118"/>
      <c r="G61" s="118"/>
      <c r="H61" s="118"/>
      <c r="I61" s="131"/>
      <c r="J61" s="132"/>
      <c r="K61" s="132"/>
      <c r="L61" s="132"/>
      <c r="M61" s="132"/>
      <c r="N61" s="136"/>
      <c r="O61" s="134"/>
      <c r="P61" s="134"/>
    </row>
    <row r="62" spans="1:16" x14ac:dyDescent="0.25">
      <c r="A62" s="130"/>
      <c r="B62" s="118"/>
      <c r="C62" s="118"/>
      <c r="D62" s="118"/>
      <c r="E62" s="118"/>
      <c r="F62" s="118"/>
      <c r="G62" s="118"/>
      <c r="H62" s="118"/>
      <c r="I62" s="131"/>
      <c r="J62" s="152"/>
      <c r="K62" s="152"/>
      <c r="L62" s="152"/>
      <c r="M62" s="152"/>
      <c r="N62" s="136"/>
      <c r="O62" s="134"/>
      <c r="P62" s="134"/>
    </row>
    <row r="63" spans="1:16" x14ac:dyDescent="0.25">
      <c r="A63" s="130"/>
      <c r="B63" s="118"/>
      <c r="C63" s="118"/>
      <c r="D63" s="118"/>
      <c r="E63" s="118"/>
      <c r="F63" s="118"/>
      <c r="G63" s="118"/>
      <c r="H63" s="118"/>
      <c r="I63" s="131"/>
      <c r="J63" s="152"/>
      <c r="K63" s="152"/>
      <c r="L63" s="152"/>
      <c r="M63" s="152"/>
      <c r="N63" s="136"/>
      <c r="O63" s="134"/>
      <c r="P63" s="134"/>
    </row>
    <row r="64" spans="1:16" x14ac:dyDescent="0.25">
      <c r="A64" s="118"/>
      <c r="B64" s="155"/>
      <c r="C64" s="139"/>
      <c r="D64" s="139"/>
      <c r="E64" s="139"/>
      <c r="F64" s="139"/>
      <c r="G64" s="139"/>
      <c r="H64" s="139"/>
      <c r="I64" s="118"/>
      <c r="J64" s="141"/>
      <c r="K64" s="141"/>
      <c r="L64" s="141"/>
      <c r="M64" s="141"/>
      <c r="N64" s="142"/>
      <c r="O64" s="134"/>
      <c r="P64" s="134"/>
    </row>
    <row r="65" spans="1:16" x14ac:dyDescent="0.25">
      <c r="A65" s="118"/>
      <c r="B65" s="148"/>
      <c r="C65" s="118"/>
      <c r="D65" s="118"/>
      <c r="E65" s="139"/>
      <c r="F65" s="118"/>
      <c r="G65" s="139"/>
      <c r="H65" s="139"/>
      <c r="I65" s="118"/>
      <c r="J65" s="132"/>
      <c r="K65" s="132"/>
      <c r="L65" s="132"/>
      <c r="M65" s="132"/>
      <c r="N65" s="119"/>
      <c r="O65" s="134"/>
      <c r="P65" s="134"/>
    </row>
    <row r="66" spans="1:16" x14ac:dyDescent="0.25">
      <c r="A66" s="130"/>
      <c r="B66" s="133"/>
      <c r="C66" s="135"/>
      <c r="D66" s="135"/>
      <c r="E66" s="135"/>
      <c r="F66" s="135"/>
      <c r="G66" s="135"/>
      <c r="H66" s="135"/>
      <c r="I66" s="131"/>
      <c r="J66" s="132"/>
      <c r="K66" s="132"/>
      <c r="L66" s="132"/>
      <c r="M66" s="132"/>
      <c r="N66" s="133"/>
      <c r="O66" s="134"/>
      <c r="P66" s="134"/>
    </row>
    <row r="67" spans="1:16" x14ac:dyDescent="0.25">
      <c r="A67" s="130"/>
      <c r="B67" s="130"/>
      <c r="C67" s="130"/>
      <c r="D67" s="130"/>
      <c r="E67" s="130"/>
      <c r="F67" s="130"/>
      <c r="G67" s="130"/>
      <c r="H67" s="130"/>
      <c r="I67" s="131"/>
      <c r="J67" s="132"/>
      <c r="K67" s="132"/>
      <c r="L67" s="132"/>
      <c r="M67" s="132"/>
      <c r="N67" s="133"/>
      <c r="O67" s="134"/>
      <c r="P67" s="134"/>
    </row>
    <row r="68" spans="1:16" x14ac:dyDescent="0.25">
      <c r="A68" s="130"/>
      <c r="B68" s="130"/>
      <c r="C68" s="130"/>
      <c r="D68" s="130"/>
      <c r="E68" s="130"/>
      <c r="F68" s="130"/>
      <c r="G68" s="130"/>
      <c r="H68" s="130"/>
      <c r="I68" s="131"/>
      <c r="J68" s="132"/>
      <c r="K68" s="132"/>
      <c r="L68" s="132"/>
      <c r="M68" s="132"/>
      <c r="N68" s="133"/>
      <c r="O68" s="134"/>
      <c r="P68" s="134"/>
    </row>
    <row r="69" spans="1:16" x14ac:dyDescent="0.25">
      <c r="A69" s="130"/>
      <c r="B69" s="130"/>
      <c r="C69" s="130"/>
      <c r="D69" s="130"/>
      <c r="E69" s="130"/>
      <c r="F69" s="130"/>
      <c r="G69" s="130"/>
      <c r="H69" s="130"/>
      <c r="I69" s="131"/>
      <c r="J69" s="132"/>
      <c r="K69" s="132"/>
      <c r="L69" s="132"/>
      <c r="M69" s="132"/>
      <c r="N69" s="133"/>
      <c r="O69" s="134"/>
      <c r="P69" s="134"/>
    </row>
    <row r="70" spans="1:16" x14ac:dyDescent="0.25">
      <c r="A70" s="130"/>
      <c r="B70" s="130"/>
      <c r="C70" s="130"/>
      <c r="D70" s="130"/>
      <c r="E70" s="130"/>
      <c r="F70" s="130"/>
      <c r="G70" s="130"/>
      <c r="H70" s="130"/>
      <c r="I70" s="131"/>
      <c r="J70" s="132"/>
      <c r="K70" s="132"/>
      <c r="L70" s="132"/>
      <c r="M70" s="132"/>
      <c r="N70" s="133"/>
      <c r="O70" s="134"/>
      <c r="P70" s="134"/>
    </row>
    <row r="71" spans="1:16" x14ac:dyDescent="0.25">
      <c r="A71" s="130"/>
      <c r="B71" s="133"/>
      <c r="C71" s="135"/>
      <c r="D71" s="135"/>
      <c r="E71" s="135"/>
      <c r="F71" s="135"/>
      <c r="G71" s="135"/>
      <c r="H71" s="135"/>
      <c r="I71" s="136"/>
      <c r="J71" s="137"/>
      <c r="K71" s="137"/>
      <c r="L71" s="137"/>
      <c r="M71" s="137"/>
      <c r="N71" s="136"/>
      <c r="O71" s="134"/>
      <c r="P71" s="134"/>
    </row>
    <row r="72" spans="1:16" x14ac:dyDescent="0.25">
      <c r="A72" s="130"/>
      <c r="B72" s="130"/>
      <c r="C72" s="130"/>
      <c r="D72" s="130"/>
      <c r="E72" s="130"/>
      <c r="F72" s="130"/>
      <c r="G72" s="130"/>
      <c r="H72" s="130"/>
      <c r="I72" s="131"/>
      <c r="J72" s="132"/>
      <c r="K72" s="132"/>
      <c r="L72" s="132"/>
      <c r="M72" s="132"/>
      <c r="N72" s="133"/>
      <c r="O72" s="134"/>
      <c r="P72" s="134"/>
    </row>
    <row r="73" spans="1:16" x14ac:dyDescent="0.25">
      <c r="A73" s="130"/>
      <c r="B73" s="130"/>
      <c r="C73" s="130"/>
      <c r="D73" s="130"/>
      <c r="E73" s="130"/>
      <c r="F73" s="130"/>
      <c r="G73" s="130"/>
      <c r="H73" s="130"/>
      <c r="I73" s="131"/>
      <c r="J73" s="132"/>
      <c r="K73" s="132"/>
      <c r="L73" s="132"/>
      <c r="M73" s="132"/>
      <c r="N73" s="133"/>
      <c r="O73" s="134"/>
      <c r="P73" s="134"/>
    </row>
    <row r="74" spans="1:16" x14ac:dyDescent="0.25">
      <c r="A74" s="130"/>
      <c r="B74" s="130"/>
      <c r="C74" s="130"/>
      <c r="D74" s="130"/>
      <c r="E74" s="130"/>
      <c r="F74" s="130"/>
      <c r="G74" s="130"/>
      <c r="H74" s="130"/>
      <c r="I74" s="131"/>
      <c r="J74" s="132"/>
      <c r="K74" s="132"/>
      <c r="L74" s="132"/>
      <c r="M74" s="132"/>
      <c r="N74" s="133"/>
      <c r="O74" s="134"/>
      <c r="P74" s="134"/>
    </row>
    <row r="75" spans="1:16" x14ac:dyDescent="0.25">
      <c r="A75" s="130"/>
      <c r="B75" s="130"/>
      <c r="C75" s="130"/>
      <c r="D75" s="130"/>
      <c r="E75" s="130"/>
      <c r="F75" s="130"/>
      <c r="G75" s="130"/>
      <c r="H75" s="130"/>
      <c r="I75" s="131"/>
      <c r="J75" s="132"/>
      <c r="K75" s="132"/>
      <c r="L75" s="132"/>
      <c r="M75" s="132"/>
      <c r="N75" s="133"/>
      <c r="O75" s="134"/>
      <c r="P75" s="134"/>
    </row>
    <row r="76" spans="1:16" x14ac:dyDescent="0.25">
      <c r="A76" s="118"/>
      <c r="B76" s="139"/>
      <c r="C76" s="139"/>
      <c r="D76" s="139"/>
      <c r="E76" s="139"/>
      <c r="F76" s="139"/>
      <c r="G76" s="118"/>
      <c r="H76" s="118"/>
      <c r="I76" s="118"/>
      <c r="J76" s="141"/>
      <c r="K76" s="141"/>
      <c r="L76" s="141"/>
      <c r="M76" s="141"/>
      <c r="N76" s="142"/>
      <c r="O76" s="134"/>
      <c r="P76" s="134"/>
    </row>
    <row r="77" spans="1:16" x14ac:dyDescent="0.25">
      <c r="A77" s="118"/>
      <c r="B77" s="118"/>
      <c r="C77" s="139"/>
      <c r="D77" s="139"/>
      <c r="E77" s="139"/>
      <c r="F77" s="118"/>
      <c r="G77" s="118"/>
      <c r="H77" s="118"/>
      <c r="I77" s="118"/>
      <c r="J77" s="132"/>
      <c r="K77" s="132"/>
      <c r="L77" s="132"/>
      <c r="M77" s="132"/>
      <c r="N77" s="119"/>
      <c r="O77" s="134"/>
      <c r="P77" s="134"/>
    </row>
    <row r="78" spans="1:16" x14ac:dyDescent="0.25">
      <c r="A78" s="118"/>
      <c r="B78" s="139"/>
      <c r="C78" s="139"/>
      <c r="D78" s="139"/>
      <c r="E78" s="139"/>
      <c r="F78" s="118"/>
      <c r="G78" s="118"/>
      <c r="H78" s="118"/>
      <c r="I78" s="118"/>
      <c r="J78" s="141"/>
      <c r="K78" s="141"/>
      <c r="L78" s="141"/>
      <c r="M78" s="141"/>
      <c r="N78" s="133"/>
      <c r="O78" s="134"/>
      <c r="P78" s="134"/>
    </row>
    <row r="79" spans="1:16" x14ac:dyDescent="0.25">
      <c r="A79" s="118"/>
      <c r="B79" s="148"/>
      <c r="C79" s="118"/>
      <c r="D79" s="118"/>
      <c r="E79" s="139"/>
      <c r="F79" s="118"/>
      <c r="G79" s="118"/>
      <c r="H79" s="118"/>
      <c r="I79" s="118"/>
      <c r="J79" s="132"/>
      <c r="K79" s="132"/>
      <c r="L79" s="132"/>
      <c r="M79" s="132"/>
      <c r="N79" s="133"/>
      <c r="O79" s="134"/>
      <c r="P79" s="134"/>
    </row>
    <row r="80" spans="1:16" x14ac:dyDescent="0.25">
      <c r="A80" s="118"/>
      <c r="B80" s="139"/>
      <c r="C80" s="139"/>
      <c r="D80" s="139"/>
      <c r="E80" s="140"/>
      <c r="F80" s="118"/>
      <c r="G80" s="143"/>
      <c r="H80" s="143"/>
      <c r="I80" s="118"/>
      <c r="J80" s="141"/>
      <c r="K80" s="141"/>
      <c r="L80" s="141"/>
      <c r="M80" s="141"/>
      <c r="N80" s="133"/>
      <c r="O80" s="134"/>
      <c r="P80" s="134"/>
    </row>
    <row r="81" spans="1:16" x14ac:dyDescent="0.25">
      <c r="A81" s="118"/>
      <c r="B81" s="118"/>
      <c r="C81" s="139"/>
      <c r="D81" s="139"/>
      <c r="E81" s="140"/>
      <c r="F81" s="118"/>
      <c r="G81" s="143"/>
      <c r="H81" s="143"/>
      <c r="I81" s="118"/>
      <c r="J81" s="132"/>
      <c r="K81" s="132"/>
      <c r="L81" s="132"/>
      <c r="M81" s="132"/>
      <c r="N81" s="133"/>
      <c r="O81" s="134"/>
      <c r="P81" s="134"/>
    </row>
    <row r="82" spans="1:16" x14ac:dyDescent="0.25">
      <c r="A82" s="118"/>
      <c r="B82" s="118"/>
      <c r="C82" s="139"/>
      <c r="D82" s="139"/>
      <c r="E82" s="140"/>
      <c r="F82" s="118"/>
      <c r="G82" s="143"/>
      <c r="H82" s="143"/>
      <c r="I82" s="118"/>
      <c r="J82" s="132"/>
      <c r="K82" s="132"/>
      <c r="L82" s="132"/>
      <c r="M82" s="132"/>
      <c r="N82" s="133"/>
      <c r="O82" s="134"/>
      <c r="P82" s="134"/>
    </row>
    <row r="83" spans="1:16" x14ac:dyDescent="0.25">
      <c r="A83" s="130"/>
      <c r="B83" s="133"/>
      <c r="C83" s="135"/>
      <c r="D83" s="135"/>
      <c r="E83" s="135"/>
      <c r="F83" s="135"/>
      <c r="G83" s="135"/>
      <c r="H83" s="135"/>
      <c r="I83" s="136"/>
      <c r="J83" s="137"/>
      <c r="K83" s="137"/>
      <c r="L83" s="137"/>
      <c r="M83" s="137"/>
      <c r="N83" s="136"/>
      <c r="O83" s="134"/>
      <c r="P83" s="134"/>
    </row>
    <row r="84" spans="1:16" x14ac:dyDescent="0.25">
      <c r="A84" s="130"/>
      <c r="B84" s="118"/>
      <c r="C84" s="118"/>
      <c r="D84" s="118"/>
      <c r="E84" s="118"/>
      <c r="F84" s="118"/>
      <c r="G84" s="118"/>
      <c r="H84" s="118"/>
      <c r="I84" s="131"/>
      <c r="J84" s="132"/>
      <c r="K84" s="132"/>
      <c r="L84" s="132"/>
      <c r="M84" s="132"/>
      <c r="N84" s="136"/>
      <c r="O84" s="134"/>
      <c r="P84" s="134"/>
    </row>
    <row r="85" spans="1:16" x14ac:dyDescent="0.25">
      <c r="A85" s="130"/>
      <c r="B85" s="118"/>
      <c r="C85" s="118"/>
      <c r="D85" s="118"/>
      <c r="E85" s="118"/>
      <c r="F85" s="118"/>
      <c r="G85" s="118"/>
      <c r="H85" s="118"/>
      <c r="I85" s="131"/>
      <c r="J85" s="132"/>
      <c r="K85" s="132"/>
      <c r="L85" s="132"/>
      <c r="M85" s="132"/>
      <c r="N85" s="136"/>
      <c r="O85" s="134"/>
      <c r="P85" s="134"/>
    </row>
    <row r="86" spans="1:16" x14ac:dyDescent="0.25">
      <c r="A86" s="130"/>
      <c r="B86" s="118"/>
      <c r="C86" s="118"/>
      <c r="D86" s="118"/>
      <c r="E86" s="118"/>
      <c r="F86" s="118"/>
      <c r="G86" s="118"/>
      <c r="H86" s="118"/>
      <c r="I86" s="131"/>
      <c r="J86" s="132"/>
      <c r="K86" s="132"/>
      <c r="L86" s="132"/>
      <c r="M86" s="132"/>
      <c r="N86" s="136"/>
      <c r="O86" s="134"/>
      <c r="P86" s="134"/>
    </row>
    <row r="87" spans="1:16" x14ac:dyDescent="0.25">
      <c r="A87" s="130"/>
      <c r="B87" s="118"/>
      <c r="C87" s="118"/>
      <c r="D87" s="118"/>
      <c r="E87" s="118"/>
      <c r="F87" s="118"/>
      <c r="G87" s="118"/>
      <c r="H87" s="118"/>
      <c r="I87" s="131"/>
      <c r="J87" s="132"/>
      <c r="K87" s="132"/>
      <c r="L87" s="132"/>
      <c r="M87" s="132"/>
      <c r="N87" s="136"/>
      <c r="O87" s="134"/>
      <c r="P87" s="134"/>
    </row>
    <row r="88" spans="1:16" x14ac:dyDescent="0.25">
      <c r="A88" s="118"/>
      <c r="B88" s="139"/>
      <c r="C88" s="139"/>
      <c r="D88" s="139"/>
      <c r="E88" s="139"/>
      <c r="F88" s="139"/>
      <c r="G88" s="118"/>
      <c r="H88" s="118"/>
      <c r="I88" s="118"/>
      <c r="J88" s="141"/>
      <c r="K88" s="141"/>
      <c r="L88" s="141"/>
      <c r="M88" s="141"/>
      <c r="N88" s="142"/>
      <c r="O88" s="134"/>
      <c r="P88" s="134"/>
    </row>
    <row r="89" spans="1:16" x14ac:dyDescent="0.25">
      <c r="A89" s="118"/>
      <c r="B89" s="148"/>
      <c r="C89" s="118"/>
      <c r="D89" s="118"/>
      <c r="E89" s="139"/>
      <c r="F89" s="118"/>
      <c r="G89" s="118"/>
      <c r="H89" s="118"/>
      <c r="I89" s="118"/>
      <c r="J89" s="132"/>
      <c r="K89" s="132"/>
      <c r="L89" s="132"/>
      <c r="M89" s="132"/>
      <c r="N89" s="119"/>
      <c r="O89" s="134"/>
      <c r="P89" s="134"/>
    </row>
    <row r="90" spans="1:16" x14ac:dyDescent="0.25">
      <c r="A90" s="156"/>
      <c r="B90" s="154"/>
      <c r="C90" s="157"/>
      <c r="D90" s="157"/>
      <c r="E90" s="157"/>
      <c r="F90" s="158"/>
      <c r="G90" s="159"/>
      <c r="H90" s="159"/>
      <c r="I90" s="118"/>
      <c r="J90" s="141"/>
      <c r="K90" s="141"/>
      <c r="L90" s="141"/>
      <c r="M90" s="141"/>
      <c r="N90" s="119"/>
      <c r="O90" s="134"/>
      <c r="P90" s="134"/>
    </row>
    <row r="91" spans="1:16" x14ac:dyDescent="0.25">
      <c r="A91" s="156"/>
      <c r="B91" s="154"/>
      <c r="C91" s="157"/>
      <c r="D91" s="157"/>
      <c r="E91" s="157"/>
      <c r="F91" s="158"/>
      <c r="G91" s="159"/>
      <c r="H91" s="159"/>
      <c r="I91" s="118"/>
      <c r="J91" s="132"/>
      <c r="K91" s="132"/>
      <c r="L91" s="132"/>
      <c r="M91" s="132"/>
      <c r="N91" s="119"/>
      <c r="O91" s="134"/>
      <c r="P91" s="134"/>
    </row>
    <row r="92" spans="1:16" x14ac:dyDescent="0.25">
      <c r="A92" s="160"/>
      <c r="B92" s="161"/>
      <c r="C92" s="161"/>
      <c r="D92" s="161"/>
      <c r="E92" s="161"/>
      <c r="F92" s="161"/>
      <c r="G92" s="161"/>
      <c r="H92" s="161"/>
      <c r="I92" s="161"/>
      <c r="J92" s="161"/>
      <c r="K92" s="161"/>
      <c r="L92" s="161"/>
      <c r="M92" s="137"/>
      <c r="N92" s="161"/>
      <c r="O92" s="134"/>
      <c r="P92" s="134"/>
    </row>
    <row r="93" spans="1:16" x14ac:dyDescent="0.25">
      <c r="A93" s="130"/>
      <c r="B93" s="130"/>
      <c r="C93" s="130"/>
      <c r="D93" s="130"/>
      <c r="E93" s="130"/>
      <c r="F93" s="130"/>
      <c r="G93" s="130"/>
      <c r="H93" s="130"/>
      <c r="I93" s="161"/>
      <c r="J93" s="137"/>
      <c r="K93" s="137"/>
      <c r="L93" s="137"/>
      <c r="M93" s="137"/>
      <c r="N93" s="161"/>
      <c r="O93" s="134"/>
      <c r="P93" s="134"/>
    </row>
    <row r="94" spans="1:16" x14ac:dyDescent="0.25">
      <c r="A94" s="130"/>
      <c r="B94" s="130"/>
      <c r="C94" s="130"/>
      <c r="D94" s="130"/>
      <c r="E94" s="130"/>
      <c r="F94" s="130"/>
      <c r="G94" s="130"/>
      <c r="H94" s="130"/>
      <c r="I94" s="131"/>
      <c r="J94" s="141"/>
      <c r="K94" s="141"/>
      <c r="L94" s="141"/>
      <c r="M94" s="141"/>
      <c r="N94" s="133"/>
      <c r="O94" s="134"/>
      <c r="P94" s="134"/>
    </row>
    <row r="95" spans="1:16" x14ac:dyDescent="0.25">
      <c r="A95" s="130"/>
      <c r="B95" s="130"/>
      <c r="C95" s="130"/>
      <c r="D95" s="130"/>
      <c r="E95" s="130"/>
      <c r="F95" s="130"/>
      <c r="G95" s="130"/>
      <c r="H95" s="130"/>
      <c r="I95" s="131"/>
      <c r="J95" s="141"/>
      <c r="K95" s="141"/>
      <c r="L95" s="141"/>
      <c r="M95" s="141"/>
      <c r="N95" s="133"/>
      <c r="O95" s="134"/>
      <c r="P95" s="134"/>
    </row>
    <row r="96" spans="1:16" x14ac:dyDescent="0.25">
      <c r="A96" s="130"/>
      <c r="B96" s="130"/>
      <c r="C96" s="130"/>
      <c r="D96" s="130"/>
      <c r="E96" s="130"/>
      <c r="F96" s="130"/>
      <c r="G96" s="130"/>
      <c r="H96" s="130"/>
      <c r="I96" s="131"/>
      <c r="J96" s="141"/>
      <c r="K96" s="141"/>
      <c r="L96" s="141"/>
      <c r="M96" s="141"/>
      <c r="N96" s="133"/>
      <c r="O96" s="134"/>
      <c r="P96" s="134"/>
    </row>
    <row r="97" spans="1:16" x14ac:dyDescent="0.25">
      <c r="A97" s="130"/>
      <c r="B97" s="130"/>
      <c r="C97" s="130"/>
      <c r="D97" s="130"/>
      <c r="E97" s="130"/>
      <c r="F97" s="130"/>
      <c r="G97" s="130"/>
      <c r="H97" s="130"/>
      <c r="I97" s="131"/>
      <c r="J97" s="141"/>
      <c r="K97" s="141"/>
      <c r="L97" s="141"/>
      <c r="M97" s="141"/>
      <c r="N97" s="133"/>
      <c r="O97" s="134"/>
      <c r="P97" s="134"/>
    </row>
    <row r="98" spans="1:16" x14ac:dyDescent="0.25">
      <c r="A98" s="133"/>
      <c r="B98" s="133"/>
      <c r="C98" s="133"/>
      <c r="D98" s="133"/>
      <c r="E98" s="133"/>
      <c r="F98" s="133"/>
      <c r="G98" s="133"/>
      <c r="H98" s="133"/>
      <c r="I98" s="136"/>
      <c r="J98" s="137"/>
      <c r="K98" s="137"/>
      <c r="L98" s="137"/>
      <c r="M98" s="137"/>
      <c r="N98" s="136"/>
      <c r="O98" s="134"/>
      <c r="P98" s="134"/>
    </row>
    <row r="99" spans="1:16" x14ac:dyDescent="0.25">
      <c r="A99" s="130"/>
      <c r="B99" s="130"/>
      <c r="C99" s="130"/>
      <c r="D99" s="130"/>
      <c r="E99" s="130"/>
      <c r="F99" s="130"/>
      <c r="G99" s="130"/>
      <c r="H99" s="130"/>
      <c r="I99" s="131"/>
      <c r="J99" s="132"/>
      <c r="K99" s="132"/>
      <c r="L99" s="132"/>
      <c r="M99" s="132"/>
      <c r="N99" s="133"/>
      <c r="O99" s="134"/>
      <c r="P99" s="134"/>
    </row>
    <row r="100" spans="1:16" x14ac:dyDescent="0.25">
      <c r="A100" s="130"/>
      <c r="B100" s="130"/>
      <c r="C100" s="130"/>
      <c r="D100" s="130"/>
      <c r="E100" s="130"/>
      <c r="F100" s="130"/>
      <c r="G100" s="130"/>
      <c r="H100" s="130"/>
      <c r="I100" s="131"/>
      <c r="J100" s="132"/>
      <c r="K100" s="132"/>
      <c r="L100" s="132"/>
      <c r="M100" s="132"/>
      <c r="N100" s="133"/>
      <c r="O100" s="134"/>
      <c r="P100" s="134"/>
    </row>
    <row r="101" spans="1:16" x14ac:dyDescent="0.25">
      <c r="A101" s="130"/>
      <c r="B101" s="130"/>
      <c r="C101" s="130"/>
      <c r="D101" s="130"/>
      <c r="E101" s="130"/>
      <c r="F101" s="130"/>
      <c r="G101" s="130"/>
      <c r="H101" s="130"/>
      <c r="I101" s="131"/>
      <c r="J101" s="132"/>
      <c r="K101" s="132"/>
      <c r="L101" s="132"/>
      <c r="M101" s="132"/>
      <c r="N101" s="133"/>
      <c r="O101" s="134"/>
      <c r="P101" s="134"/>
    </row>
    <row r="102" spans="1:16" x14ac:dyDescent="0.25">
      <c r="A102" s="130"/>
      <c r="B102" s="130"/>
      <c r="C102" s="130"/>
      <c r="D102" s="130"/>
      <c r="E102" s="130"/>
      <c r="F102" s="130"/>
      <c r="G102" s="130"/>
      <c r="H102" s="130"/>
      <c r="I102" s="131"/>
      <c r="J102" s="132"/>
      <c r="K102" s="132"/>
      <c r="L102" s="132"/>
      <c r="M102" s="132"/>
      <c r="N102" s="133"/>
      <c r="O102" s="134"/>
      <c r="P102" s="134"/>
    </row>
    <row r="103" spans="1:16" x14ac:dyDescent="0.25">
      <c r="A103" s="130"/>
      <c r="B103" s="133"/>
      <c r="C103" s="135"/>
      <c r="D103" s="135"/>
      <c r="E103" s="135"/>
      <c r="F103" s="135"/>
      <c r="G103" s="135"/>
      <c r="H103" s="135"/>
      <c r="I103" s="136"/>
      <c r="J103" s="137"/>
      <c r="K103" s="137"/>
      <c r="L103" s="137"/>
      <c r="M103" s="137"/>
      <c r="N103" s="136"/>
      <c r="O103" s="134"/>
      <c r="P103" s="134"/>
    </row>
    <row r="104" spans="1:16" x14ac:dyDescent="0.25">
      <c r="A104" s="130"/>
      <c r="B104" s="118"/>
      <c r="C104" s="118"/>
      <c r="D104" s="118"/>
      <c r="E104" s="118"/>
      <c r="F104" s="118"/>
      <c r="G104" s="118"/>
      <c r="H104" s="118"/>
      <c r="I104" s="131"/>
      <c r="J104" s="132"/>
      <c r="K104" s="132"/>
      <c r="L104" s="132"/>
      <c r="M104" s="132"/>
      <c r="N104" s="136"/>
      <c r="O104" s="134"/>
      <c r="P104" s="134"/>
    </row>
    <row r="105" spans="1:16" x14ac:dyDescent="0.25">
      <c r="A105" s="130"/>
      <c r="B105" s="118"/>
      <c r="C105" s="118"/>
      <c r="D105" s="118"/>
      <c r="E105" s="118"/>
      <c r="F105" s="118"/>
      <c r="G105" s="118"/>
      <c r="H105" s="118"/>
      <c r="I105" s="131"/>
      <c r="J105" s="132"/>
      <c r="K105" s="132"/>
      <c r="L105" s="132"/>
      <c r="M105" s="132"/>
      <c r="N105" s="136"/>
      <c r="O105" s="134"/>
      <c r="P105" s="134"/>
    </row>
    <row r="106" spans="1:16" x14ac:dyDescent="0.25">
      <c r="A106" s="130"/>
      <c r="B106" s="118"/>
      <c r="C106" s="118"/>
      <c r="D106" s="118"/>
      <c r="E106" s="118"/>
      <c r="F106" s="118"/>
      <c r="G106" s="118"/>
      <c r="H106" s="118"/>
      <c r="I106" s="131"/>
      <c r="J106" s="132"/>
      <c r="K106" s="132"/>
      <c r="L106" s="132"/>
      <c r="M106" s="132"/>
      <c r="N106" s="136"/>
      <c r="O106" s="134"/>
      <c r="P106" s="134"/>
    </row>
    <row r="107" spans="1:16" x14ac:dyDescent="0.25">
      <c r="A107" s="130"/>
      <c r="B107" s="118"/>
      <c r="C107" s="118"/>
      <c r="D107" s="118"/>
      <c r="E107" s="118"/>
      <c r="F107" s="118"/>
      <c r="G107" s="118"/>
      <c r="H107" s="118"/>
      <c r="I107" s="131"/>
      <c r="J107" s="132"/>
      <c r="K107" s="132"/>
      <c r="L107" s="132"/>
      <c r="M107" s="132"/>
      <c r="N107" s="136"/>
      <c r="O107" s="134"/>
      <c r="P107" s="134"/>
    </row>
    <row r="108" spans="1:16" x14ac:dyDescent="0.25">
      <c r="A108" s="162"/>
      <c r="B108" s="139"/>
      <c r="C108" s="139"/>
      <c r="D108" s="139"/>
      <c r="E108" s="139"/>
      <c r="F108" s="139"/>
      <c r="G108" s="139"/>
      <c r="H108" s="139"/>
      <c r="I108" s="118"/>
      <c r="J108" s="141"/>
      <c r="K108" s="141"/>
      <c r="L108" s="141"/>
      <c r="M108" s="141"/>
      <c r="N108" s="150"/>
      <c r="O108" s="134"/>
      <c r="P108" s="134"/>
    </row>
    <row r="109" spans="1:16" x14ac:dyDescent="0.25">
      <c r="A109" s="162"/>
      <c r="B109" s="148"/>
      <c r="C109" s="118"/>
      <c r="D109" s="118"/>
      <c r="E109" s="139"/>
      <c r="F109" s="118"/>
      <c r="G109" s="139"/>
      <c r="H109" s="139"/>
      <c r="I109" s="118"/>
      <c r="J109" s="132"/>
      <c r="K109" s="132"/>
      <c r="L109" s="144"/>
      <c r="M109" s="144"/>
      <c r="N109" s="119"/>
      <c r="O109" s="134"/>
      <c r="P109" s="134"/>
    </row>
    <row r="110" spans="1:16" x14ac:dyDescent="0.25">
      <c r="A110" s="163"/>
      <c r="B110" s="154"/>
      <c r="C110" s="139"/>
      <c r="D110" s="154"/>
      <c r="E110" s="139"/>
      <c r="F110" s="146"/>
      <c r="G110" s="146"/>
      <c r="H110" s="146"/>
      <c r="I110" s="131"/>
      <c r="J110" s="141"/>
      <c r="K110" s="141"/>
      <c r="L110" s="141"/>
      <c r="M110" s="141"/>
      <c r="N110" s="150"/>
      <c r="O110" s="134"/>
      <c r="P110" s="134"/>
    </row>
    <row r="111" spans="1:16" x14ac:dyDescent="0.25">
      <c r="A111" s="163"/>
      <c r="B111" s="154"/>
      <c r="C111" s="139"/>
      <c r="D111" s="154"/>
      <c r="E111" s="139"/>
      <c r="F111" s="119"/>
      <c r="G111" s="146"/>
      <c r="H111" s="146"/>
      <c r="I111" s="131"/>
      <c r="J111" s="141"/>
      <c r="K111" s="132"/>
      <c r="L111" s="132"/>
      <c r="M111" s="132"/>
      <c r="N111" s="119"/>
      <c r="O111" s="134"/>
      <c r="P111" s="134"/>
    </row>
    <row r="112" spans="1:16" x14ac:dyDescent="0.25">
      <c r="A112" s="163"/>
      <c r="B112" s="154"/>
      <c r="C112" s="139"/>
      <c r="D112" s="154"/>
      <c r="E112" s="139"/>
      <c r="F112" s="119"/>
      <c r="G112" s="146"/>
      <c r="H112" s="146"/>
      <c r="I112" s="131"/>
      <c r="J112" s="141"/>
      <c r="K112" s="132"/>
      <c r="L112" s="132"/>
      <c r="M112" s="132"/>
      <c r="N112" s="119"/>
      <c r="O112" s="134"/>
      <c r="P112" s="134"/>
    </row>
    <row r="113" spans="1:16" x14ac:dyDescent="0.25">
      <c r="A113" s="163"/>
      <c r="B113" s="154"/>
      <c r="C113" s="139"/>
      <c r="D113" s="154"/>
      <c r="E113" s="139"/>
      <c r="F113" s="119"/>
      <c r="G113" s="146"/>
      <c r="H113" s="146"/>
      <c r="I113" s="131"/>
      <c r="J113" s="141"/>
      <c r="K113" s="132"/>
      <c r="L113" s="132"/>
      <c r="M113" s="132"/>
      <c r="N113" s="132"/>
      <c r="O113" s="134"/>
      <c r="P113" s="134"/>
    </row>
    <row r="114" spans="1:16" x14ac:dyDescent="0.25">
      <c r="A114" s="118"/>
      <c r="B114" s="139"/>
      <c r="C114" s="139"/>
      <c r="D114" s="139"/>
      <c r="E114" s="139"/>
      <c r="F114" s="139"/>
      <c r="G114" s="139"/>
      <c r="H114" s="139"/>
      <c r="I114" s="131"/>
      <c r="J114" s="141"/>
      <c r="K114" s="141"/>
      <c r="L114" s="141"/>
      <c r="M114" s="141"/>
      <c r="N114" s="150"/>
      <c r="O114" s="134"/>
      <c r="P114" s="134"/>
    </row>
    <row r="115" spans="1:16" x14ac:dyDescent="0.25">
      <c r="A115" s="118"/>
      <c r="B115" s="148"/>
      <c r="C115" s="139"/>
      <c r="D115" s="139"/>
      <c r="E115" s="139"/>
      <c r="F115" s="118"/>
      <c r="G115" s="139"/>
      <c r="H115" s="139"/>
      <c r="I115" s="131"/>
      <c r="J115" s="132"/>
      <c r="K115" s="132"/>
      <c r="L115" s="132"/>
      <c r="M115" s="132"/>
      <c r="N115" s="119"/>
      <c r="O115" s="134"/>
      <c r="P115" s="134"/>
    </row>
    <row r="116" spans="1:16" x14ac:dyDescent="0.25">
      <c r="A116" s="118"/>
      <c r="B116" s="148"/>
      <c r="C116" s="139"/>
      <c r="D116" s="139"/>
      <c r="E116" s="139"/>
      <c r="F116" s="118"/>
      <c r="G116" s="139"/>
      <c r="H116" s="139"/>
      <c r="I116" s="131"/>
      <c r="J116" s="132"/>
      <c r="K116" s="132"/>
      <c r="L116" s="132"/>
      <c r="M116" s="132"/>
      <c r="N116" s="119"/>
      <c r="O116" s="134"/>
      <c r="P116" s="134"/>
    </row>
    <row r="117" spans="1:16" x14ac:dyDescent="0.25">
      <c r="A117" s="118"/>
      <c r="B117" s="148"/>
      <c r="C117" s="139"/>
      <c r="D117" s="139"/>
      <c r="E117" s="139"/>
      <c r="F117" s="118"/>
      <c r="G117" s="139"/>
      <c r="H117" s="139"/>
      <c r="I117" s="131"/>
      <c r="J117" s="132"/>
      <c r="K117" s="132"/>
      <c r="L117" s="132"/>
      <c r="M117" s="132"/>
      <c r="N117" s="133"/>
      <c r="O117" s="134"/>
      <c r="P117" s="134"/>
    </row>
    <row r="118" spans="1:16" x14ac:dyDescent="0.25">
      <c r="A118" s="130"/>
      <c r="B118" s="133"/>
      <c r="C118" s="135"/>
      <c r="D118" s="135"/>
      <c r="E118" s="135"/>
      <c r="F118" s="135"/>
      <c r="G118" s="135"/>
      <c r="H118" s="135"/>
      <c r="I118" s="131"/>
      <c r="J118" s="132"/>
      <c r="K118" s="132"/>
      <c r="L118" s="132"/>
      <c r="M118" s="132"/>
      <c r="N118" s="133"/>
      <c r="O118" s="134"/>
      <c r="P118" s="134"/>
    </row>
    <row r="119" spans="1:16" x14ac:dyDescent="0.25">
      <c r="A119" s="130"/>
      <c r="B119" s="130"/>
      <c r="C119" s="130"/>
      <c r="D119" s="130"/>
      <c r="E119" s="130"/>
      <c r="F119" s="130"/>
      <c r="G119" s="130"/>
      <c r="H119" s="130"/>
      <c r="I119" s="131"/>
      <c r="J119" s="132"/>
      <c r="K119" s="132"/>
      <c r="L119" s="132"/>
      <c r="M119" s="132"/>
      <c r="N119" s="133"/>
      <c r="O119" s="134"/>
      <c r="P119" s="134"/>
    </row>
    <row r="120" spans="1:16" x14ac:dyDescent="0.25">
      <c r="A120" s="130"/>
      <c r="B120" s="130"/>
      <c r="C120" s="130"/>
      <c r="D120" s="130"/>
      <c r="E120" s="130"/>
      <c r="F120" s="130"/>
      <c r="G120" s="130"/>
      <c r="H120" s="130"/>
      <c r="I120" s="131"/>
      <c r="J120" s="132"/>
      <c r="K120" s="132"/>
      <c r="L120" s="132"/>
      <c r="M120" s="132"/>
      <c r="N120" s="133"/>
      <c r="O120" s="134"/>
      <c r="P120" s="134"/>
    </row>
    <row r="121" spans="1:16" x14ac:dyDescent="0.25">
      <c r="A121" s="130"/>
      <c r="B121" s="130"/>
      <c r="C121" s="130"/>
      <c r="D121" s="130"/>
      <c r="E121" s="130"/>
      <c r="F121" s="130"/>
      <c r="G121" s="130"/>
      <c r="H121" s="130"/>
      <c r="I121" s="131"/>
      <c r="J121" s="132"/>
      <c r="K121" s="132"/>
      <c r="L121" s="132"/>
      <c r="M121" s="132"/>
      <c r="N121" s="133"/>
      <c r="O121" s="134"/>
      <c r="P121" s="134"/>
    </row>
    <row r="122" spans="1:16" x14ac:dyDescent="0.25">
      <c r="A122" s="130"/>
      <c r="B122" s="130"/>
      <c r="C122" s="130"/>
      <c r="D122" s="130"/>
      <c r="E122" s="130"/>
      <c r="F122" s="130"/>
      <c r="G122" s="130"/>
      <c r="H122" s="130"/>
      <c r="I122" s="131"/>
      <c r="J122" s="132"/>
      <c r="K122" s="132"/>
      <c r="L122" s="132"/>
      <c r="M122" s="132"/>
      <c r="N122" s="133"/>
      <c r="O122" s="134"/>
      <c r="P122" s="134"/>
    </row>
    <row r="123" spans="1:16" x14ac:dyDescent="0.25">
      <c r="A123" s="130"/>
      <c r="B123" s="133"/>
      <c r="C123" s="135"/>
      <c r="D123" s="135"/>
      <c r="E123" s="135"/>
      <c r="F123" s="135"/>
      <c r="G123" s="135"/>
      <c r="H123" s="135"/>
      <c r="I123" s="136"/>
      <c r="J123" s="137"/>
      <c r="K123" s="137"/>
      <c r="L123" s="137"/>
      <c r="M123" s="137"/>
      <c r="N123" s="136"/>
      <c r="O123" s="134"/>
      <c r="P123" s="134"/>
    </row>
    <row r="124" spans="1:16" x14ac:dyDescent="0.25">
      <c r="A124" s="130"/>
      <c r="B124" s="118"/>
      <c r="C124" s="118"/>
      <c r="D124" s="118"/>
      <c r="E124" s="118"/>
      <c r="F124" s="118"/>
      <c r="G124" s="118"/>
      <c r="H124" s="118"/>
      <c r="I124" s="131"/>
      <c r="J124" s="132"/>
      <c r="K124" s="132"/>
      <c r="L124" s="132"/>
      <c r="M124" s="132"/>
      <c r="N124" s="136"/>
      <c r="O124" s="134"/>
      <c r="P124" s="134"/>
    </row>
    <row r="125" spans="1:16" x14ac:dyDescent="0.25">
      <c r="A125" s="130"/>
      <c r="B125" s="118"/>
      <c r="C125" s="118"/>
      <c r="D125" s="118"/>
      <c r="E125" s="118"/>
      <c r="F125" s="118"/>
      <c r="G125" s="118"/>
      <c r="H125" s="118"/>
      <c r="I125" s="131"/>
      <c r="J125" s="132"/>
      <c r="K125" s="132"/>
      <c r="L125" s="132"/>
      <c r="M125" s="132"/>
      <c r="N125" s="136"/>
      <c r="O125" s="134"/>
      <c r="P125" s="134"/>
    </row>
    <row r="126" spans="1:16" x14ac:dyDescent="0.25">
      <c r="A126" s="130"/>
      <c r="B126" s="118"/>
      <c r="C126" s="118"/>
      <c r="D126" s="118"/>
      <c r="E126" s="118"/>
      <c r="F126" s="118"/>
      <c r="G126" s="118"/>
      <c r="H126" s="118"/>
      <c r="I126" s="131"/>
      <c r="J126" s="132"/>
      <c r="K126" s="132"/>
      <c r="L126" s="132"/>
      <c r="M126" s="132"/>
      <c r="N126" s="136"/>
      <c r="O126" s="134"/>
      <c r="P126" s="134"/>
    </row>
    <row r="127" spans="1:16" x14ac:dyDescent="0.25">
      <c r="A127" s="130"/>
      <c r="B127" s="118"/>
      <c r="C127" s="118"/>
      <c r="D127" s="118"/>
      <c r="E127" s="118"/>
      <c r="F127" s="118"/>
      <c r="G127" s="118"/>
      <c r="H127" s="118"/>
      <c r="I127" s="131"/>
      <c r="J127" s="132"/>
      <c r="K127" s="132"/>
      <c r="L127" s="132"/>
      <c r="M127" s="132"/>
      <c r="N127" s="136"/>
      <c r="O127" s="134"/>
      <c r="P127" s="134"/>
    </row>
    <row r="128" spans="1:16" x14ac:dyDescent="0.25">
      <c r="A128" s="118"/>
      <c r="B128" s="139"/>
      <c r="C128" s="139"/>
      <c r="D128" s="139"/>
      <c r="E128" s="139"/>
      <c r="F128" s="139"/>
      <c r="G128" s="140"/>
      <c r="H128" s="140"/>
      <c r="I128" s="118"/>
      <c r="J128" s="141"/>
      <c r="K128" s="141"/>
      <c r="L128" s="141"/>
      <c r="M128" s="141"/>
      <c r="N128" s="142"/>
      <c r="O128" s="134"/>
      <c r="P128" s="134"/>
    </row>
    <row r="129" spans="1:16" x14ac:dyDescent="0.25">
      <c r="A129" s="164"/>
      <c r="B129" s="165"/>
      <c r="C129" s="120"/>
      <c r="D129" s="120"/>
      <c r="E129" s="166"/>
      <c r="F129" s="167"/>
      <c r="G129" s="143"/>
      <c r="H129" s="143"/>
      <c r="I129" s="120"/>
      <c r="J129" s="168"/>
      <c r="K129" s="168"/>
      <c r="L129" s="168"/>
      <c r="M129" s="168"/>
      <c r="N129" s="169"/>
      <c r="O129" s="170"/>
      <c r="P129" s="170"/>
    </row>
    <row r="130" spans="1:16" x14ac:dyDescent="0.25">
      <c r="A130" s="164"/>
      <c r="B130" s="139"/>
      <c r="C130" s="166"/>
      <c r="D130" s="166"/>
      <c r="E130" s="166"/>
      <c r="F130" s="125"/>
      <c r="G130" s="120"/>
      <c r="H130" s="120"/>
      <c r="I130" s="171"/>
      <c r="J130" s="172"/>
      <c r="K130" s="172"/>
      <c r="L130" s="172"/>
      <c r="M130" s="172"/>
      <c r="N130" s="173"/>
      <c r="O130" s="170"/>
      <c r="P130" s="170"/>
    </row>
    <row r="131" spans="1:16" x14ac:dyDescent="0.25">
      <c r="A131" s="164"/>
      <c r="B131" s="139"/>
      <c r="C131" s="166"/>
      <c r="D131" s="166"/>
      <c r="E131" s="166"/>
      <c r="F131" s="125"/>
      <c r="G131" s="120"/>
      <c r="H131" s="120"/>
      <c r="I131" s="171"/>
      <c r="J131" s="168"/>
      <c r="K131" s="168"/>
      <c r="L131" s="168"/>
      <c r="M131" s="168"/>
      <c r="N131" s="174"/>
      <c r="O131" s="170"/>
      <c r="P131" s="170"/>
    </row>
    <row r="132" spans="1:16" x14ac:dyDescent="0.25">
      <c r="A132" s="164"/>
      <c r="B132" s="139"/>
      <c r="C132" s="166"/>
      <c r="D132" s="166"/>
      <c r="E132" s="166"/>
      <c r="F132" s="125"/>
      <c r="G132" s="120"/>
      <c r="H132" s="120"/>
      <c r="I132" s="171"/>
      <c r="J132" s="168"/>
      <c r="K132" s="168"/>
      <c r="L132" s="168"/>
      <c r="M132" s="168"/>
      <c r="N132" s="174"/>
      <c r="O132" s="170"/>
      <c r="P132" s="170"/>
    </row>
    <row r="133" spans="1:16" x14ac:dyDescent="0.25">
      <c r="A133" s="164"/>
      <c r="B133" s="139"/>
      <c r="C133" s="166"/>
      <c r="D133" s="166"/>
      <c r="E133" s="166"/>
      <c r="F133" s="125"/>
      <c r="G133" s="120"/>
      <c r="H133" s="120"/>
      <c r="I133" s="171"/>
      <c r="J133" s="168"/>
      <c r="K133" s="168"/>
      <c r="L133" s="168"/>
      <c r="M133" s="168"/>
      <c r="N133" s="174"/>
      <c r="O133" s="170"/>
      <c r="P133" s="170"/>
    </row>
  </sheetData>
  <mergeCells count="14">
    <mergeCell ref="A6:A8"/>
    <mergeCell ref="B6:B8"/>
    <mergeCell ref="A1:M1"/>
    <mergeCell ref="K2:M2"/>
    <mergeCell ref="K3:M3"/>
    <mergeCell ref="K4:M4"/>
    <mergeCell ref="M6:M8"/>
    <mergeCell ref="C6:L6"/>
    <mergeCell ref="C7:D7"/>
    <mergeCell ref="E7:F7"/>
    <mergeCell ref="G7:H7"/>
    <mergeCell ref="I7:J7"/>
    <mergeCell ref="K7:L7"/>
    <mergeCell ref="D2:H2"/>
  </mergeCells>
  <pageMargins left="0.27559055118110237" right="0.19685039370078741" top="0.59055118110236227" bottom="0.47244094488188981" header="0.31496062992125984" footer="0.31496062992125984"/>
  <pageSetup paperSize="8"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A19" zoomScaleNormal="100" workbookViewId="0">
      <selection activeCell="D38" sqref="D38"/>
    </sheetView>
  </sheetViews>
  <sheetFormatPr defaultRowHeight="15" x14ac:dyDescent="0.2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x14ac:dyDescent="0.25">
      <c r="A1" s="597" t="s">
        <v>228</v>
      </c>
      <c r="B1" s="597"/>
      <c r="C1" s="597"/>
      <c r="D1" s="597"/>
      <c r="E1" s="597"/>
      <c r="F1" s="597"/>
      <c r="G1" s="597"/>
      <c r="H1" s="597"/>
      <c r="I1" s="597"/>
      <c r="J1" s="597"/>
      <c r="K1" s="597"/>
      <c r="L1" s="597"/>
      <c r="M1" s="597"/>
      <c r="N1" s="124"/>
    </row>
    <row r="2" spans="1:18" ht="20.25" customHeight="1" x14ac:dyDescent="0.25">
      <c r="A2" s="124"/>
      <c r="B2" s="124"/>
      <c r="C2" s="124"/>
      <c r="D2" s="629" t="s">
        <v>225</v>
      </c>
      <c r="E2" s="629"/>
      <c r="F2" s="629"/>
      <c r="G2" s="629"/>
      <c r="H2" s="629"/>
      <c r="I2" s="124"/>
      <c r="J2" s="124"/>
      <c r="K2" s="598" t="s">
        <v>206</v>
      </c>
      <c r="L2" s="598"/>
      <c r="M2" s="598"/>
      <c r="N2" s="124"/>
    </row>
    <row r="3" spans="1:18" ht="20.25" customHeight="1" x14ac:dyDescent="0.25">
      <c r="A3" s="124"/>
      <c r="B3" s="124"/>
      <c r="C3" s="124"/>
      <c r="D3" s="124"/>
      <c r="E3" s="124"/>
      <c r="F3" s="124"/>
      <c r="G3" s="124"/>
      <c r="H3" s="124"/>
      <c r="I3" s="124"/>
      <c r="J3" s="124"/>
      <c r="K3" s="598" t="s">
        <v>207</v>
      </c>
      <c r="L3" s="598"/>
      <c r="M3" s="598"/>
      <c r="N3" s="124"/>
    </row>
    <row r="4" spans="1:18" ht="20.25" customHeight="1" x14ac:dyDescent="0.25">
      <c r="A4" s="124"/>
      <c r="B4" s="124"/>
      <c r="C4" s="124"/>
      <c r="D4" s="124"/>
      <c r="E4" s="124"/>
      <c r="F4" s="124"/>
      <c r="G4" s="124"/>
      <c r="H4" s="124"/>
      <c r="I4" s="124"/>
      <c r="J4" s="124"/>
      <c r="K4" s="598" t="s">
        <v>223</v>
      </c>
      <c r="L4" s="598"/>
      <c r="M4" s="598"/>
      <c r="N4" s="124"/>
    </row>
    <row r="5" spans="1:18" s="125" customFormat="1" ht="20.25" customHeight="1" thickBot="1" x14ac:dyDescent="0.3">
      <c r="M5" s="126" t="s">
        <v>109</v>
      </c>
    </row>
    <row r="6" spans="1:18" s="170" customFormat="1" ht="15" customHeight="1" x14ac:dyDescent="0.25">
      <c r="A6" s="612" t="s">
        <v>111</v>
      </c>
      <c r="B6" s="615" t="s">
        <v>1</v>
      </c>
      <c r="C6" s="621" t="s">
        <v>226</v>
      </c>
      <c r="D6" s="621"/>
      <c r="E6" s="621"/>
      <c r="F6" s="621"/>
      <c r="G6" s="621"/>
      <c r="H6" s="621"/>
      <c r="I6" s="621"/>
      <c r="J6" s="621"/>
      <c r="K6" s="621"/>
      <c r="L6" s="622"/>
      <c r="M6" s="618" t="s">
        <v>107</v>
      </c>
      <c r="N6" s="146"/>
      <c r="O6" s="139"/>
      <c r="P6" s="177"/>
    </row>
    <row r="7" spans="1:18" ht="15" customHeight="1" x14ac:dyDescent="0.25">
      <c r="A7" s="613"/>
      <c r="B7" s="616"/>
      <c r="C7" s="623" t="s">
        <v>62</v>
      </c>
      <c r="D7" s="624"/>
      <c r="E7" s="623" t="s">
        <v>91</v>
      </c>
      <c r="F7" s="624"/>
      <c r="G7" s="625" t="s">
        <v>92</v>
      </c>
      <c r="H7" s="626"/>
      <c r="I7" s="623" t="s">
        <v>93</v>
      </c>
      <c r="J7" s="624"/>
      <c r="K7" s="627" t="s">
        <v>94</v>
      </c>
      <c r="L7" s="628"/>
      <c r="M7" s="619"/>
      <c r="N7" s="146"/>
      <c r="O7" s="139"/>
      <c r="P7" s="177"/>
      <c r="Q7" s="170"/>
    </row>
    <row r="8" spans="1:18" ht="15" customHeight="1" thickBot="1" x14ac:dyDescent="0.3">
      <c r="A8" s="614"/>
      <c r="B8" s="617"/>
      <c r="C8" s="175" t="s">
        <v>154</v>
      </c>
      <c r="D8" s="175" t="s">
        <v>97</v>
      </c>
      <c r="E8" s="175" t="s">
        <v>95</v>
      </c>
      <c r="F8" s="175" t="s">
        <v>98</v>
      </c>
      <c r="G8" s="175" t="s">
        <v>95</v>
      </c>
      <c r="H8" s="344" t="s">
        <v>98</v>
      </c>
      <c r="I8" s="175" t="s">
        <v>95</v>
      </c>
      <c r="J8" s="175" t="s">
        <v>98</v>
      </c>
      <c r="K8" s="176" t="s">
        <v>95</v>
      </c>
      <c r="L8" s="179" t="s">
        <v>98</v>
      </c>
      <c r="M8" s="620"/>
      <c r="N8" s="146"/>
      <c r="O8" s="139"/>
      <c r="P8" s="177"/>
      <c r="Q8" s="170"/>
    </row>
    <row r="9" spans="1:18" s="243" customFormat="1" ht="18" customHeight="1" x14ac:dyDescent="0.25">
      <c r="A9" s="236" t="s">
        <v>139</v>
      </c>
      <c r="B9" s="237" t="s">
        <v>128</v>
      </c>
      <c r="C9" s="238">
        <f>C10+C17+C21+C22+C24</f>
        <v>3813.74</v>
      </c>
      <c r="D9" s="238">
        <f>D10+D17+D21+D22+D24</f>
        <v>3055.904</v>
      </c>
      <c r="E9" s="238">
        <f t="shared" ref="E9:L9" si="0">E10+E17+E21+E22+E24</f>
        <v>1061.356</v>
      </c>
      <c r="F9" s="238">
        <f t="shared" si="0"/>
        <v>1061.356</v>
      </c>
      <c r="G9" s="238">
        <f t="shared" si="0"/>
        <v>1994.5479999999998</v>
      </c>
      <c r="H9" s="238">
        <f t="shared" si="0"/>
        <v>1994.5479999999998</v>
      </c>
      <c r="I9" s="238">
        <f t="shared" si="0"/>
        <v>0</v>
      </c>
      <c r="J9" s="238">
        <f>J10+J17+J21+J22+J24</f>
        <v>0</v>
      </c>
      <c r="K9" s="238">
        <f t="shared" si="0"/>
        <v>0</v>
      </c>
      <c r="L9" s="238">
        <f t="shared" si="0"/>
        <v>0</v>
      </c>
      <c r="M9" s="341">
        <f>F9+H9+J9+L9</f>
        <v>3055.9039999999995</v>
      </c>
      <c r="N9" s="239"/>
      <c r="O9" s="240"/>
      <c r="P9" s="241"/>
      <c r="Q9" s="242"/>
    </row>
    <row r="10" spans="1:18" s="200" customFormat="1" ht="20.25" customHeight="1" x14ac:dyDescent="0.25">
      <c r="A10" s="227" t="s">
        <v>72</v>
      </c>
      <c r="B10" s="228" t="s">
        <v>123</v>
      </c>
      <c r="C10" s="229">
        <f>SUM(C11:C16)</f>
        <v>3813.74</v>
      </c>
      <c r="D10" s="229">
        <f>SUM(D11:D16)</f>
        <v>2854.7640000000001</v>
      </c>
      <c r="E10" s="229">
        <f t="shared" ref="E10:L10" si="1">SUM(E11:E16)</f>
        <v>1061.356</v>
      </c>
      <c r="F10" s="229">
        <f t="shared" si="1"/>
        <v>1061.356</v>
      </c>
      <c r="G10" s="229">
        <f t="shared" si="1"/>
        <v>1793.4079999999999</v>
      </c>
      <c r="H10" s="229">
        <f t="shared" si="1"/>
        <v>1793.4079999999999</v>
      </c>
      <c r="I10" s="229">
        <f t="shared" si="1"/>
        <v>0</v>
      </c>
      <c r="J10" s="229">
        <f t="shared" si="1"/>
        <v>0</v>
      </c>
      <c r="K10" s="229">
        <f t="shared" si="1"/>
        <v>0</v>
      </c>
      <c r="L10" s="229">
        <f t="shared" si="1"/>
        <v>0</v>
      </c>
      <c r="M10" s="230"/>
      <c r="N10" s="231"/>
      <c r="O10" s="231"/>
      <c r="P10" s="231"/>
      <c r="Q10" s="232"/>
      <c r="R10" s="200" t="s">
        <v>110</v>
      </c>
    </row>
    <row r="11" spans="1:18" x14ac:dyDescent="0.25">
      <c r="A11" s="121" t="s">
        <v>73</v>
      </c>
      <c r="B11" s="129" t="s">
        <v>124</v>
      </c>
      <c r="C11" s="262">
        <f>E11+G11+I11+K11</f>
        <v>0</v>
      </c>
      <c r="D11" s="262">
        <f>F11+H11+J11+L11</f>
        <v>0</v>
      </c>
      <c r="E11" s="127"/>
      <c r="F11" s="127"/>
      <c r="G11" s="127"/>
      <c r="H11" s="127"/>
      <c r="I11" s="127"/>
      <c r="J11" s="127"/>
      <c r="K11" s="127"/>
      <c r="L11" s="127"/>
      <c r="M11" s="128"/>
      <c r="N11" s="178"/>
      <c r="O11" s="178"/>
      <c r="P11" s="178"/>
      <c r="Q11" s="170"/>
    </row>
    <row r="12" spans="1:18" x14ac:dyDescent="0.25">
      <c r="A12" s="121" t="s">
        <v>112</v>
      </c>
      <c r="B12" s="129" t="s">
        <v>125</v>
      </c>
      <c r="C12" s="262">
        <f t="shared" ref="C12:D16" si="2">E12+G12+I12+K12</f>
        <v>0</v>
      </c>
      <c r="D12" s="262">
        <f t="shared" si="2"/>
        <v>0</v>
      </c>
      <c r="E12" s="127"/>
      <c r="F12" s="127"/>
      <c r="G12" s="127"/>
      <c r="H12" s="127"/>
      <c r="I12" s="127"/>
      <c r="J12" s="127"/>
      <c r="K12" s="127"/>
      <c r="L12" s="127"/>
      <c r="M12" s="128"/>
      <c r="N12" s="178"/>
      <c r="O12" s="178"/>
      <c r="P12" s="178"/>
      <c r="Q12" s="170"/>
    </row>
    <row r="13" spans="1:18" ht="30" x14ac:dyDescent="0.25">
      <c r="A13" s="121" t="s">
        <v>113</v>
      </c>
      <c r="B13" s="129" t="s">
        <v>126</v>
      </c>
      <c r="C13" s="262">
        <f t="shared" si="2"/>
        <v>0</v>
      </c>
      <c r="D13" s="262">
        <f t="shared" si="2"/>
        <v>0</v>
      </c>
      <c r="E13" s="127"/>
      <c r="F13" s="127"/>
      <c r="G13" s="127"/>
      <c r="H13" s="127"/>
      <c r="I13" s="127"/>
      <c r="J13" s="127"/>
      <c r="K13" s="127"/>
      <c r="L13" s="127"/>
      <c r="M13" s="128"/>
      <c r="N13" s="178"/>
      <c r="O13" s="178"/>
      <c r="P13" s="178"/>
      <c r="Q13" s="170"/>
    </row>
    <row r="14" spans="1:18" ht="30" x14ac:dyDescent="0.25">
      <c r="A14" s="121" t="s">
        <v>114</v>
      </c>
      <c r="B14" s="129" t="s">
        <v>127</v>
      </c>
      <c r="C14" s="262">
        <f t="shared" si="2"/>
        <v>0</v>
      </c>
      <c r="D14" s="262">
        <f t="shared" si="2"/>
        <v>0</v>
      </c>
      <c r="E14" s="127"/>
      <c r="F14" s="127"/>
      <c r="G14" s="127"/>
      <c r="H14" s="127"/>
      <c r="I14" s="127"/>
      <c r="J14" s="127"/>
      <c r="K14" s="127"/>
      <c r="L14" s="127"/>
      <c r="M14" s="128"/>
      <c r="N14" s="178"/>
      <c r="O14" s="178"/>
      <c r="P14" s="178"/>
      <c r="Q14" s="170"/>
    </row>
    <row r="15" spans="1:18" ht="30" x14ac:dyDescent="0.25">
      <c r="A15" s="121" t="s">
        <v>115</v>
      </c>
      <c r="B15" s="284" t="s">
        <v>129</v>
      </c>
      <c r="C15" s="12">
        <v>3813.74</v>
      </c>
      <c r="D15" s="262">
        <f>F15+H15+J15+L15</f>
        <v>2854.7640000000001</v>
      </c>
      <c r="E15" s="12">
        <v>1061.356</v>
      </c>
      <c r="F15" s="12">
        <v>1061.356</v>
      </c>
      <c r="G15" s="12">
        <f>H15</f>
        <v>1793.4079999999999</v>
      </c>
      <c r="H15" s="12">
        <f>1143.094+650.314</f>
        <v>1793.4079999999999</v>
      </c>
      <c r="I15" s="12">
        <f>I21+I100</f>
        <v>0</v>
      </c>
      <c r="J15" s="12">
        <v>0</v>
      </c>
      <c r="K15" s="12">
        <v>0</v>
      </c>
      <c r="L15" s="12">
        <v>0</v>
      </c>
      <c r="M15" s="128"/>
      <c r="N15" s="178"/>
      <c r="O15" s="178"/>
      <c r="P15" s="178"/>
      <c r="Q15" s="170"/>
    </row>
    <row r="16" spans="1:18" x14ac:dyDescent="0.25">
      <c r="A16" s="121" t="s">
        <v>116</v>
      </c>
      <c r="B16" s="129" t="s">
        <v>130</v>
      </c>
      <c r="C16" s="12">
        <v>0</v>
      </c>
      <c r="D16" s="262">
        <f t="shared" si="2"/>
        <v>0</v>
      </c>
      <c r="E16" s="12">
        <v>0</v>
      </c>
      <c r="F16" s="12">
        <v>0</v>
      </c>
      <c r="G16" s="12">
        <v>0</v>
      </c>
      <c r="H16" s="12">
        <v>0</v>
      </c>
      <c r="I16" s="12">
        <v>0</v>
      </c>
      <c r="J16" s="12">
        <v>0</v>
      </c>
      <c r="K16" s="12">
        <v>0</v>
      </c>
      <c r="L16" s="12">
        <v>0</v>
      </c>
      <c r="M16" s="128"/>
      <c r="N16" s="178"/>
      <c r="O16" s="178"/>
      <c r="P16" s="178"/>
      <c r="Q16" s="170"/>
    </row>
    <row r="17" spans="1:17" s="200" customFormat="1" x14ac:dyDescent="0.25">
      <c r="A17" s="227" t="s">
        <v>64</v>
      </c>
      <c r="B17" s="233" t="s">
        <v>131</v>
      </c>
      <c r="C17" s="229">
        <f>SUM(C18:C20)</f>
        <v>0</v>
      </c>
      <c r="D17" s="229">
        <f t="shared" ref="D17:L17" si="3">SUM(D18:D20)</f>
        <v>201.14</v>
      </c>
      <c r="E17" s="229">
        <f t="shared" si="3"/>
        <v>0</v>
      </c>
      <c r="F17" s="229">
        <f t="shared" si="3"/>
        <v>0</v>
      </c>
      <c r="G17" s="229">
        <f t="shared" si="3"/>
        <v>201.14</v>
      </c>
      <c r="H17" s="229">
        <f>SUM(H18:H20)</f>
        <v>201.14</v>
      </c>
      <c r="I17" s="229">
        <f t="shared" si="3"/>
        <v>0</v>
      </c>
      <c r="J17" s="229">
        <f t="shared" si="3"/>
        <v>0</v>
      </c>
      <c r="K17" s="229">
        <f t="shared" si="3"/>
        <v>0</v>
      </c>
      <c r="L17" s="229">
        <f t="shared" si="3"/>
        <v>0</v>
      </c>
      <c r="M17" s="230"/>
      <c r="N17" s="231"/>
      <c r="O17" s="231"/>
      <c r="P17" s="231"/>
      <c r="Q17" s="232"/>
    </row>
    <row r="18" spans="1:17" x14ac:dyDescent="0.25">
      <c r="A18" s="121" t="s">
        <v>65</v>
      </c>
      <c r="B18" s="284" t="s">
        <v>132</v>
      </c>
      <c r="C18" s="12">
        <v>0</v>
      </c>
      <c r="D18" s="262">
        <f>F18+H18+J18+L18</f>
        <v>201.14</v>
      </c>
      <c r="E18" s="12">
        <v>0</v>
      </c>
      <c r="F18" s="12">
        <v>0</v>
      </c>
      <c r="G18" s="12">
        <f>H18</f>
        <v>201.14</v>
      </c>
      <c r="H18" s="12">
        <v>201.14</v>
      </c>
      <c r="I18" s="12">
        <v>0</v>
      </c>
      <c r="J18" s="12">
        <v>0</v>
      </c>
      <c r="K18" s="12">
        <f>C18</f>
        <v>0</v>
      </c>
      <c r="L18" s="12">
        <v>0</v>
      </c>
      <c r="M18" s="128"/>
      <c r="N18" s="178"/>
      <c r="O18" s="178"/>
      <c r="P18" s="178"/>
      <c r="Q18" s="170"/>
    </row>
    <row r="19" spans="1:17" x14ac:dyDescent="0.25">
      <c r="A19" s="121" t="s">
        <v>74</v>
      </c>
      <c r="B19" s="129" t="s">
        <v>133</v>
      </c>
      <c r="C19" s="12">
        <v>0</v>
      </c>
      <c r="D19" s="262">
        <f t="shared" ref="D19:D24" si="4">F19+H19+J19+L19</f>
        <v>0</v>
      </c>
      <c r="E19" s="12">
        <v>0</v>
      </c>
      <c r="F19" s="12">
        <v>0</v>
      </c>
      <c r="G19" s="12">
        <v>0</v>
      </c>
      <c r="H19" s="12">
        <v>0</v>
      </c>
      <c r="I19" s="12">
        <v>0</v>
      </c>
      <c r="J19" s="12">
        <v>0</v>
      </c>
      <c r="K19" s="12">
        <v>0</v>
      </c>
      <c r="L19" s="12">
        <v>0</v>
      </c>
      <c r="M19" s="128"/>
      <c r="N19" s="178"/>
      <c r="O19" s="178"/>
      <c r="P19" s="178"/>
      <c r="Q19" s="170"/>
    </row>
    <row r="20" spans="1:17" ht="30" x14ac:dyDescent="0.25">
      <c r="A20" s="121" t="s">
        <v>75</v>
      </c>
      <c r="B20" s="129" t="s">
        <v>134</v>
      </c>
      <c r="C20" s="12">
        <v>0</v>
      </c>
      <c r="D20" s="262">
        <f t="shared" si="4"/>
        <v>0</v>
      </c>
      <c r="E20" s="12">
        <v>0</v>
      </c>
      <c r="F20" s="12">
        <v>0</v>
      </c>
      <c r="G20" s="12">
        <v>0</v>
      </c>
      <c r="H20" s="12">
        <v>0</v>
      </c>
      <c r="I20" s="12">
        <v>0</v>
      </c>
      <c r="J20" s="12">
        <v>0</v>
      </c>
      <c r="K20" s="12">
        <v>0</v>
      </c>
      <c r="L20" s="12">
        <v>0</v>
      </c>
      <c r="M20" s="128"/>
      <c r="N20" s="178"/>
      <c r="O20" s="178"/>
      <c r="P20" s="178"/>
      <c r="Q20" s="170"/>
    </row>
    <row r="21" spans="1:17" s="200" customFormat="1" x14ac:dyDescent="0.25">
      <c r="A21" s="227" t="s">
        <v>66</v>
      </c>
      <c r="B21" s="233" t="s">
        <v>135</v>
      </c>
      <c r="C21" s="198">
        <v>0</v>
      </c>
      <c r="D21" s="263">
        <f t="shared" si="4"/>
        <v>0</v>
      </c>
      <c r="E21" s="198">
        <v>0</v>
      </c>
      <c r="F21" s="198">
        <v>0</v>
      </c>
      <c r="G21" s="198">
        <v>0</v>
      </c>
      <c r="H21" s="198">
        <v>0</v>
      </c>
      <c r="I21" s="198">
        <v>0</v>
      </c>
      <c r="J21" s="198">
        <v>0</v>
      </c>
      <c r="K21" s="198">
        <v>0</v>
      </c>
      <c r="L21" s="198">
        <v>0</v>
      </c>
      <c r="M21" s="230"/>
      <c r="N21" s="231"/>
      <c r="O21" s="231"/>
      <c r="P21" s="231"/>
      <c r="Q21" s="232"/>
    </row>
    <row r="22" spans="1:17" s="200" customFormat="1" x14ac:dyDescent="0.25">
      <c r="A22" s="227" t="s">
        <v>28</v>
      </c>
      <c r="B22" s="233" t="s">
        <v>136</v>
      </c>
      <c r="C22" s="198">
        <v>0</v>
      </c>
      <c r="D22" s="263">
        <f t="shared" si="4"/>
        <v>0</v>
      </c>
      <c r="E22" s="198">
        <v>0</v>
      </c>
      <c r="F22" s="198">
        <v>0</v>
      </c>
      <c r="G22" s="198">
        <v>0</v>
      </c>
      <c r="H22" s="198">
        <v>0</v>
      </c>
      <c r="I22" s="198">
        <v>0</v>
      </c>
      <c r="J22" s="198">
        <v>0</v>
      </c>
      <c r="K22" s="198">
        <v>0</v>
      </c>
      <c r="L22" s="198">
        <v>0</v>
      </c>
      <c r="M22" s="230"/>
      <c r="N22" s="231"/>
      <c r="O22" s="231"/>
      <c r="P22" s="231"/>
      <c r="Q22" s="232"/>
    </row>
    <row r="23" spans="1:17" x14ac:dyDescent="0.25">
      <c r="A23" s="121" t="s">
        <v>117</v>
      </c>
      <c r="B23" s="129" t="s">
        <v>137</v>
      </c>
      <c r="C23" s="12">
        <v>0</v>
      </c>
      <c r="D23" s="262">
        <f t="shared" si="4"/>
        <v>0</v>
      </c>
      <c r="E23" s="12">
        <v>0</v>
      </c>
      <c r="F23" s="12">
        <v>0</v>
      </c>
      <c r="G23" s="12">
        <v>0</v>
      </c>
      <c r="H23" s="12">
        <v>0</v>
      </c>
      <c r="I23" s="12">
        <v>0</v>
      </c>
      <c r="J23" s="12">
        <v>0</v>
      </c>
      <c r="K23" s="12">
        <v>0</v>
      </c>
      <c r="L23" s="12">
        <v>0</v>
      </c>
      <c r="M23" s="128"/>
      <c r="N23" s="178"/>
      <c r="O23" s="178"/>
      <c r="P23" s="178"/>
      <c r="Q23" s="170"/>
    </row>
    <row r="24" spans="1:17" s="200" customFormat="1" ht="15.75" thickBot="1" x14ac:dyDescent="0.3">
      <c r="A24" s="227" t="s">
        <v>29</v>
      </c>
      <c r="B24" s="233" t="s">
        <v>138</v>
      </c>
      <c r="C24" s="234"/>
      <c r="D24" s="263">
        <f t="shared" si="4"/>
        <v>0</v>
      </c>
      <c r="E24" s="234"/>
      <c r="F24" s="234"/>
      <c r="G24" s="234"/>
      <c r="H24" s="234"/>
      <c r="I24" s="234"/>
      <c r="J24" s="234"/>
      <c r="K24" s="234"/>
      <c r="L24" s="234"/>
      <c r="M24" s="230"/>
      <c r="N24" s="231"/>
      <c r="O24" s="231"/>
      <c r="P24" s="231"/>
      <c r="Q24" s="232"/>
    </row>
    <row r="25" spans="1:17" s="251" customFormat="1" x14ac:dyDescent="0.25">
      <c r="A25" s="244" t="s">
        <v>34</v>
      </c>
      <c r="B25" s="245" t="s">
        <v>140</v>
      </c>
      <c r="C25" s="246">
        <f>SUM(C26:C32)</f>
        <v>150992.91</v>
      </c>
      <c r="D25" s="246">
        <f>SUM(D26:D32)</f>
        <v>0</v>
      </c>
      <c r="E25" s="246">
        <f t="shared" ref="E25:L25" si="5">SUM(E26:E32)</f>
        <v>0</v>
      </c>
      <c r="F25" s="246">
        <f t="shared" si="5"/>
        <v>0</v>
      </c>
      <c r="G25" s="246">
        <f t="shared" si="5"/>
        <v>0</v>
      </c>
      <c r="H25" s="246">
        <f t="shared" si="5"/>
        <v>0</v>
      </c>
      <c r="I25" s="246">
        <f t="shared" si="5"/>
        <v>0</v>
      </c>
      <c r="J25" s="246">
        <f t="shared" si="5"/>
        <v>0</v>
      </c>
      <c r="K25" s="246">
        <f t="shared" si="5"/>
        <v>0</v>
      </c>
      <c r="L25" s="246">
        <f t="shared" si="5"/>
        <v>0</v>
      </c>
      <c r="M25" s="247"/>
      <c r="N25" s="248"/>
      <c r="O25" s="249"/>
      <c r="P25" s="249"/>
      <c r="Q25" s="250"/>
    </row>
    <row r="26" spans="1:17" x14ac:dyDescent="0.25">
      <c r="A26" s="121" t="s">
        <v>83</v>
      </c>
      <c r="B26" s="129" t="s">
        <v>141</v>
      </c>
      <c r="C26" s="12">
        <v>0</v>
      </c>
      <c r="D26" s="262">
        <f>F26+H26+J26+L26</f>
        <v>0</v>
      </c>
      <c r="E26" s="12">
        <v>0</v>
      </c>
      <c r="F26" s="12">
        <v>0</v>
      </c>
      <c r="G26" s="12">
        <v>0</v>
      </c>
      <c r="H26" s="12">
        <v>0</v>
      </c>
      <c r="I26" s="12">
        <v>0</v>
      </c>
      <c r="J26" s="12">
        <v>0</v>
      </c>
      <c r="K26" s="12">
        <v>0</v>
      </c>
      <c r="L26" s="12">
        <v>0</v>
      </c>
      <c r="M26" s="128"/>
      <c r="N26" s="178"/>
      <c r="O26" s="178"/>
      <c r="P26" s="178"/>
      <c r="Q26" s="170"/>
    </row>
    <row r="27" spans="1:17" x14ac:dyDescent="0.25">
      <c r="A27" s="121" t="s">
        <v>69</v>
      </c>
      <c r="B27" s="129" t="s">
        <v>142</v>
      </c>
      <c r="C27" s="12">
        <v>0</v>
      </c>
      <c r="D27" s="262">
        <f t="shared" ref="D27:D32" si="6">F27+H27+J27+L27</f>
        <v>0</v>
      </c>
      <c r="E27" s="12">
        <v>0</v>
      </c>
      <c r="F27" s="12">
        <v>0</v>
      </c>
      <c r="G27" s="12">
        <v>0</v>
      </c>
      <c r="H27" s="12">
        <v>0</v>
      </c>
      <c r="I27" s="12">
        <v>0</v>
      </c>
      <c r="J27" s="12">
        <v>0</v>
      </c>
      <c r="K27" s="12">
        <v>0</v>
      </c>
      <c r="L27" s="12">
        <v>0</v>
      </c>
      <c r="M27" s="128"/>
      <c r="N27" s="178"/>
      <c r="O27" s="178"/>
      <c r="P27" s="178"/>
      <c r="Q27" s="170"/>
    </row>
    <row r="28" spans="1:17" x14ac:dyDescent="0.25">
      <c r="A28" s="121" t="s">
        <v>118</v>
      </c>
      <c r="B28" s="129" t="s">
        <v>143</v>
      </c>
      <c r="C28" s="12">
        <v>0</v>
      </c>
      <c r="D28" s="262">
        <f t="shared" si="6"/>
        <v>0</v>
      </c>
      <c r="E28" s="12">
        <v>0</v>
      </c>
      <c r="F28" s="12">
        <v>0</v>
      </c>
      <c r="G28" s="12">
        <v>0</v>
      </c>
      <c r="H28" s="12">
        <v>0</v>
      </c>
      <c r="I28" s="12">
        <v>0</v>
      </c>
      <c r="J28" s="12">
        <v>0</v>
      </c>
      <c r="K28" s="12">
        <v>0</v>
      </c>
      <c r="L28" s="12">
        <v>0</v>
      </c>
      <c r="M28" s="128"/>
      <c r="N28" s="178"/>
      <c r="O28" s="178"/>
      <c r="P28" s="178"/>
      <c r="Q28" s="170"/>
    </row>
    <row r="29" spans="1:17" x14ac:dyDescent="0.25">
      <c r="A29" s="121" t="s">
        <v>119</v>
      </c>
      <c r="B29" s="129" t="s">
        <v>144</v>
      </c>
      <c r="C29" s="235">
        <v>150992.91</v>
      </c>
      <c r="D29" s="262">
        <f t="shared" si="6"/>
        <v>0</v>
      </c>
      <c r="E29" s="12">
        <v>0</v>
      </c>
      <c r="F29" s="12">
        <v>0</v>
      </c>
      <c r="G29" s="12">
        <v>0</v>
      </c>
      <c r="H29" s="12">
        <v>0</v>
      </c>
      <c r="I29" s="12">
        <v>0</v>
      </c>
      <c r="J29" s="12">
        <v>0</v>
      </c>
      <c r="K29" s="12">
        <v>0</v>
      </c>
      <c r="L29" s="12">
        <v>0</v>
      </c>
      <c r="M29" s="128"/>
      <c r="N29" s="178"/>
      <c r="O29" s="178"/>
      <c r="P29" s="178"/>
      <c r="Q29" s="170"/>
    </row>
    <row r="30" spans="1:17" x14ac:dyDescent="0.25">
      <c r="A30" s="121" t="s">
        <v>120</v>
      </c>
      <c r="B30" s="129" t="s">
        <v>145</v>
      </c>
      <c r="C30" s="12">
        <v>0</v>
      </c>
      <c r="D30" s="262">
        <f t="shared" si="6"/>
        <v>0</v>
      </c>
      <c r="E30" s="12">
        <v>0</v>
      </c>
      <c r="F30" s="12">
        <v>0</v>
      </c>
      <c r="G30" s="12">
        <v>0</v>
      </c>
      <c r="H30" s="12">
        <v>0</v>
      </c>
      <c r="I30" s="12">
        <v>0</v>
      </c>
      <c r="J30" s="12">
        <v>0</v>
      </c>
      <c r="K30" s="12">
        <v>0</v>
      </c>
      <c r="L30" s="12">
        <v>0</v>
      </c>
      <c r="M30" s="128"/>
      <c r="N30" s="178"/>
      <c r="O30" s="178"/>
      <c r="P30" s="178"/>
      <c r="Q30" s="170"/>
    </row>
    <row r="31" spans="1:17" x14ac:dyDescent="0.25">
      <c r="A31" s="121" t="s">
        <v>121</v>
      </c>
      <c r="B31" s="129" t="s">
        <v>146</v>
      </c>
      <c r="C31" s="12">
        <v>0</v>
      </c>
      <c r="D31" s="262">
        <f t="shared" si="6"/>
        <v>0</v>
      </c>
      <c r="E31" s="12">
        <v>0</v>
      </c>
      <c r="F31" s="12">
        <v>0</v>
      </c>
      <c r="G31" s="12">
        <v>0</v>
      </c>
      <c r="H31" s="12">
        <v>0</v>
      </c>
      <c r="I31" s="12">
        <v>0</v>
      </c>
      <c r="J31" s="12">
        <v>0</v>
      </c>
      <c r="K31" s="12">
        <v>0</v>
      </c>
      <c r="L31" s="12">
        <v>0</v>
      </c>
      <c r="M31" s="128"/>
      <c r="N31" s="178"/>
      <c r="O31" s="178"/>
      <c r="P31" s="178"/>
      <c r="Q31" s="170"/>
    </row>
    <row r="32" spans="1:17" ht="15.75" thickBot="1" x14ac:dyDescent="0.3">
      <c r="A32" s="121" t="s">
        <v>122</v>
      </c>
      <c r="B32" s="129" t="s">
        <v>147</v>
      </c>
      <c r="C32" s="235">
        <v>0</v>
      </c>
      <c r="D32" s="261">
        <f t="shared" si="6"/>
        <v>0</v>
      </c>
      <c r="E32" s="12">
        <v>0</v>
      </c>
      <c r="F32" s="12">
        <v>0</v>
      </c>
      <c r="G32" s="12">
        <v>0</v>
      </c>
      <c r="H32" s="12">
        <v>0</v>
      </c>
      <c r="I32" s="12">
        <v>0</v>
      </c>
      <c r="J32" s="12">
        <v>0</v>
      </c>
      <c r="K32" s="12">
        <v>0</v>
      </c>
      <c r="L32" s="12">
        <v>0</v>
      </c>
      <c r="M32" s="128"/>
      <c r="N32" s="178"/>
      <c r="O32" s="178"/>
      <c r="P32" s="178"/>
      <c r="Q32" s="170"/>
    </row>
    <row r="33" spans="1:24" s="260" customFormat="1" ht="15.75" thickBot="1" x14ac:dyDescent="0.3">
      <c r="A33" s="257"/>
      <c r="B33" s="252" t="s">
        <v>148</v>
      </c>
      <c r="C33" s="253">
        <f>C25+C9</f>
        <v>154806.65</v>
      </c>
      <c r="D33" s="253">
        <f>D25+D9</f>
        <v>3055.904</v>
      </c>
      <c r="E33" s="253">
        <f t="shared" ref="E33:H33" si="7">E25+E9</f>
        <v>1061.356</v>
      </c>
      <c r="F33" s="253">
        <f t="shared" si="7"/>
        <v>1061.356</v>
      </c>
      <c r="G33" s="253">
        <f t="shared" si="7"/>
        <v>1994.5479999999998</v>
      </c>
      <c r="H33" s="253">
        <f t="shared" si="7"/>
        <v>1994.5479999999998</v>
      </c>
      <c r="I33" s="253"/>
      <c r="J33" s="254"/>
      <c r="K33" s="254"/>
      <c r="L33" s="254"/>
      <c r="M33" s="255"/>
      <c r="N33" s="256"/>
      <c r="O33" s="258"/>
      <c r="P33" s="258"/>
      <c r="Q33" s="259"/>
    </row>
    <row r="34" spans="1:24" x14ac:dyDescent="0.25">
      <c r="A34" s="116"/>
      <c r="B34" s="130"/>
      <c r="C34" s="130"/>
      <c r="D34" s="130"/>
      <c r="E34" s="130"/>
      <c r="F34" s="130"/>
      <c r="G34" s="130"/>
      <c r="H34" s="130"/>
      <c r="I34" s="131"/>
      <c r="J34" s="132"/>
      <c r="K34" s="132"/>
      <c r="L34" s="132"/>
      <c r="M34" s="132"/>
      <c r="N34" s="133"/>
      <c r="O34" s="134"/>
      <c r="P34" s="134"/>
      <c r="Q34" s="170"/>
    </row>
    <row r="35" spans="1:24" ht="18.75" x14ac:dyDescent="0.3">
      <c r="A35" s="116"/>
      <c r="B35" s="119" t="s">
        <v>152</v>
      </c>
      <c r="C35" s="119"/>
      <c r="D35" s="119"/>
      <c r="E35" s="285" t="s">
        <v>177</v>
      </c>
      <c r="F35" s="285"/>
      <c r="G35" s="285"/>
      <c r="H35" s="285"/>
      <c r="I35" s="285"/>
      <c r="J35" s="286"/>
      <c r="K35" s="287" t="s">
        <v>178</v>
      </c>
      <c r="M35" s="280"/>
      <c r="N35" s="281"/>
      <c r="O35" s="280"/>
      <c r="Q35" s="280"/>
      <c r="R35" s="280"/>
      <c r="S35" s="280"/>
      <c r="T35" s="282"/>
      <c r="U35" s="282"/>
      <c r="V35" s="281"/>
      <c r="W35" s="282"/>
      <c r="X35"/>
    </row>
    <row r="36" spans="1:24" x14ac:dyDescent="0.25">
      <c r="A36" s="116"/>
      <c r="B36" s="119" t="s">
        <v>153</v>
      </c>
      <c r="C36" s="119"/>
      <c r="D36" s="119"/>
      <c r="M36" s="132"/>
      <c r="N36" s="133"/>
      <c r="O36" s="134"/>
      <c r="P36" s="134"/>
    </row>
    <row r="37" spans="1:24" x14ac:dyDescent="0.25">
      <c r="A37" s="116"/>
      <c r="B37" s="130"/>
      <c r="C37" s="130"/>
      <c r="D37" s="130"/>
      <c r="E37" t="s">
        <v>230</v>
      </c>
      <c r="K37" t="s">
        <v>180</v>
      </c>
      <c r="M37" s="132"/>
      <c r="N37" s="133"/>
      <c r="O37" s="134"/>
      <c r="P37" s="134"/>
    </row>
    <row r="38" spans="1:24" x14ac:dyDescent="0.25">
      <c r="A38" s="116"/>
      <c r="B38" s="133"/>
      <c r="C38" s="135"/>
      <c r="D38" s="135"/>
      <c r="E38" s="135"/>
      <c r="F38" s="135"/>
      <c r="G38" s="135"/>
      <c r="H38" s="135"/>
      <c r="I38" s="136"/>
      <c r="J38" s="137"/>
      <c r="K38" s="137"/>
      <c r="L38" s="137"/>
      <c r="M38" s="137"/>
      <c r="N38" s="136"/>
      <c r="O38" s="134"/>
      <c r="P38" s="134"/>
    </row>
    <row r="39" spans="1:24" ht="18.75" x14ac:dyDescent="0.3">
      <c r="A39" s="116"/>
      <c r="B39" s="118"/>
      <c r="C39" s="118"/>
      <c r="D39" s="118"/>
      <c r="E39" s="285" t="s">
        <v>181</v>
      </c>
      <c r="F39" s="285"/>
      <c r="G39" s="285"/>
      <c r="H39" s="285"/>
      <c r="I39" s="285"/>
      <c r="J39" s="286"/>
      <c r="K39" s="287" t="s">
        <v>183</v>
      </c>
      <c r="L39" s="286"/>
      <c r="M39" s="286"/>
      <c r="N39" s="281"/>
      <c r="O39" s="280"/>
      <c r="P39" s="281"/>
      <c r="Q39" s="280"/>
      <c r="R39" s="280"/>
      <c r="S39" s="280"/>
      <c r="T39" s="282"/>
      <c r="U39" s="282"/>
      <c r="W39" s="282"/>
    </row>
    <row r="40" spans="1:24" ht="18.75" x14ac:dyDescent="0.3">
      <c r="A40" s="116"/>
      <c r="B40" s="287" t="s">
        <v>184</v>
      </c>
      <c r="C40" s="118"/>
      <c r="D40" s="118"/>
      <c r="E40" s="285"/>
      <c r="F40" s="285"/>
      <c r="G40" s="285"/>
      <c r="H40" s="285"/>
      <c r="I40" s="285"/>
      <c r="J40" s="285"/>
      <c r="K40" s="285"/>
      <c r="L40" s="285"/>
      <c r="M40" s="285"/>
      <c r="N40" s="279"/>
      <c r="O40" s="279"/>
      <c r="P40" s="279"/>
      <c r="Q40" s="279"/>
      <c r="R40" s="279"/>
      <c r="S40" s="279"/>
      <c r="T40" s="279"/>
      <c r="U40" s="282"/>
      <c r="V40" s="279"/>
      <c r="W40" s="282"/>
    </row>
    <row r="41" spans="1:24" ht="18.75" x14ac:dyDescent="0.3">
      <c r="A41" s="116"/>
      <c r="C41" s="285" t="s">
        <v>189</v>
      </c>
      <c r="D41" s="285"/>
      <c r="E41" s="285"/>
      <c r="F41" s="285"/>
      <c r="G41" s="285"/>
      <c r="H41" s="285" t="s">
        <v>186</v>
      </c>
      <c r="I41" s="285"/>
      <c r="J41" s="285"/>
      <c r="K41" s="285"/>
      <c r="L41" s="285"/>
      <c r="M41" s="285"/>
      <c r="N41" s="279"/>
      <c r="O41" s="279"/>
      <c r="P41" s="279"/>
      <c r="Q41" s="279"/>
      <c r="R41" s="279"/>
      <c r="S41" s="279"/>
      <c r="T41" s="279"/>
      <c r="U41" s="282"/>
      <c r="V41" s="279"/>
      <c r="W41" s="282"/>
    </row>
    <row r="42" spans="1:24" ht="18.75" x14ac:dyDescent="0.3">
      <c r="A42" s="116"/>
      <c r="B42" s="118"/>
      <c r="C42" s="118"/>
      <c r="D42" s="118"/>
      <c r="M42" s="286"/>
      <c r="N42" s="280"/>
      <c r="O42" s="281"/>
      <c r="P42" s="281"/>
      <c r="Q42" s="280"/>
      <c r="R42" s="280"/>
      <c r="S42" s="280"/>
      <c r="T42" s="280"/>
      <c r="U42" s="282"/>
      <c r="W42" s="282"/>
    </row>
    <row r="43" spans="1:24" x14ac:dyDescent="0.25">
      <c r="A43" s="116"/>
      <c r="B43" s="138"/>
      <c r="C43" s="285" t="s">
        <v>231</v>
      </c>
      <c r="D43" s="139"/>
      <c r="E43" s="139"/>
      <c r="F43" s="139"/>
      <c r="G43" s="140"/>
      <c r="H43" s="285" t="s">
        <v>232</v>
      </c>
      <c r="I43" s="118"/>
      <c r="J43" s="141"/>
      <c r="K43" s="141"/>
      <c r="L43" s="141"/>
      <c r="M43" s="141"/>
      <c r="N43" s="142"/>
      <c r="O43" s="134"/>
      <c r="P43" s="134"/>
    </row>
    <row r="44" spans="1:24" x14ac:dyDescent="0.25">
      <c r="A44" s="116"/>
      <c r="B44" s="118"/>
      <c r="C44" s="139"/>
      <c r="D44" s="139"/>
      <c r="E44" s="139"/>
      <c r="F44" s="139"/>
      <c r="G44" s="143"/>
      <c r="H44" s="143"/>
      <c r="I44" s="118"/>
      <c r="J44" s="132"/>
      <c r="K44" s="132"/>
      <c r="L44" s="144"/>
      <c r="M44" s="144"/>
      <c r="N44" s="119"/>
      <c r="O44" s="134"/>
      <c r="P44" s="134"/>
    </row>
    <row r="45" spans="1:24" x14ac:dyDescent="0.25">
      <c r="A45" s="117"/>
      <c r="B45" s="145"/>
      <c r="C45" s="119" t="s">
        <v>233</v>
      </c>
      <c r="D45" s="147"/>
      <c r="E45" s="139"/>
      <c r="F45" s="139"/>
      <c r="G45" s="285"/>
      <c r="H45" s="285" t="s">
        <v>234</v>
      </c>
      <c r="I45" s="118"/>
      <c r="J45" s="141"/>
      <c r="K45" s="141"/>
      <c r="L45" s="141"/>
      <c r="M45" s="141"/>
      <c r="N45" s="142"/>
      <c r="O45" s="134"/>
      <c r="P45" s="134"/>
    </row>
    <row r="46" spans="1:24" x14ac:dyDescent="0.25">
      <c r="A46" s="117"/>
      <c r="B46" s="148"/>
      <c r="C46" s="146"/>
      <c r="D46" s="147"/>
      <c r="E46" s="139"/>
      <c r="F46" s="118"/>
      <c r="G46" s="143"/>
      <c r="H46" s="143"/>
      <c r="I46" s="118"/>
      <c r="J46" s="132"/>
      <c r="K46" s="132"/>
      <c r="L46" s="132"/>
      <c r="M46" s="132"/>
      <c r="N46" s="119"/>
      <c r="O46" s="134"/>
      <c r="P46" s="134"/>
    </row>
    <row r="47" spans="1:24" x14ac:dyDescent="0.25">
      <c r="A47" s="116"/>
      <c r="B47" s="139"/>
      <c r="C47" s="146"/>
      <c r="D47" s="146"/>
      <c r="E47" s="139"/>
      <c r="F47" s="139"/>
      <c r="G47" s="118"/>
      <c r="H47" s="118"/>
      <c r="I47" s="118"/>
      <c r="J47" s="149"/>
      <c r="K47" s="149"/>
      <c r="L47" s="149"/>
      <c r="M47" s="149"/>
      <c r="N47" s="150"/>
      <c r="O47" s="134"/>
      <c r="P47" s="134"/>
    </row>
    <row r="48" spans="1:24" x14ac:dyDescent="0.25">
      <c r="A48" s="116"/>
      <c r="B48" s="151"/>
      <c r="C48" s="146"/>
      <c r="D48" s="146"/>
      <c r="E48" s="139"/>
      <c r="F48" s="139"/>
      <c r="G48" s="118"/>
      <c r="H48" s="118"/>
      <c r="I48" s="118"/>
      <c r="J48" s="132"/>
      <c r="K48" s="152"/>
      <c r="L48" s="152"/>
      <c r="M48" s="152"/>
      <c r="N48" s="119"/>
      <c r="O48" s="134"/>
      <c r="P48" s="134"/>
    </row>
    <row r="49" spans="1:16" x14ac:dyDescent="0.25">
      <c r="A49" s="116"/>
      <c r="B49" s="151"/>
      <c r="C49" s="146"/>
      <c r="D49" s="146"/>
      <c r="E49" s="139"/>
      <c r="F49" s="139"/>
      <c r="G49" s="118"/>
      <c r="H49" s="118"/>
      <c r="I49" s="118"/>
      <c r="J49" s="132"/>
      <c r="K49" s="152"/>
      <c r="L49" s="152"/>
      <c r="M49" s="152"/>
      <c r="N49" s="119"/>
      <c r="O49" s="134"/>
      <c r="P49" s="134"/>
    </row>
    <row r="50" spans="1:16" x14ac:dyDescent="0.25">
      <c r="A50" s="116"/>
      <c r="B50" s="151"/>
      <c r="C50" s="146"/>
      <c r="D50" s="146"/>
      <c r="E50" s="139"/>
      <c r="F50" s="139"/>
      <c r="G50" s="118"/>
      <c r="H50" s="118"/>
      <c r="I50" s="118"/>
      <c r="J50" s="132"/>
      <c r="K50" s="152"/>
      <c r="L50" s="152"/>
      <c r="M50" s="152"/>
      <c r="N50" s="119"/>
      <c r="O50" s="134"/>
      <c r="P50" s="134"/>
    </row>
    <row r="51" spans="1:16" x14ac:dyDescent="0.25">
      <c r="A51" s="153"/>
      <c r="B51" s="139"/>
      <c r="C51" s="146"/>
      <c r="D51" s="146"/>
      <c r="E51" s="139"/>
      <c r="F51" s="139"/>
      <c r="G51" s="143"/>
      <c r="H51" s="143"/>
      <c r="I51" s="118"/>
      <c r="J51" s="141"/>
      <c r="K51" s="141"/>
      <c r="L51" s="141"/>
      <c r="M51" s="141"/>
      <c r="N51" s="119"/>
      <c r="O51" s="134"/>
      <c r="P51" s="134"/>
    </row>
    <row r="52" spans="1:16" x14ac:dyDescent="0.25">
      <c r="A52" s="153"/>
      <c r="B52" s="118"/>
      <c r="C52" s="146"/>
      <c r="D52" s="146"/>
      <c r="E52" s="139"/>
      <c r="F52" s="139"/>
      <c r="G52" s="143"/>
      <c r="H52" s="143"/>
      <c r="I52" s="118"/>
      <c r="J52" s="132"/>
      <c r="K52" s="132"/>
      <c r="L52" s="132"/>
      <c r="M52" s="132"/>
      <c r="N52" s="119"/>
      <c r="O52" s="134"/>
      <c r="P52" s="134"/>
    </row>
    <row r="53" spans="1:16" x14ac:dyDescent="0.25">
      <c r="A53" s="153"/>
      <c r="B53" s="118"/>
      <c r="C53" s="146"/>
      <c r="D53" s="146"/>
      <c r="E53" s="139"/>
      <c r="F53" s="139"/>
      <c r="G53" s="143"/>
      <c r="H53" s="143"/>
      <c r="I53" s="118"/>
      <c r="J53" s="132"/>
      <c r="K53" s="132"/>
      <c r="L53" s="132"/>
      <c r="M53" s="132"/>
      <c r="N53" s="119"/>
      <c r="O53" s="134"/>
      <c r="P53" s="134"/>
    </row>
    <row r="54" spans="1:16" x14ac:dyDescent="0.25">
      <c r="A54" s="153"/>
      <c r="B54" s="154"/>
      <c r="C54" s="146"/>
      <c r="D54" s="146"/>
      <c r="E54" s="139"/>
      <c r="F54" s="139"/>
      <c r="G54" s="140"/>
      <c r="H54" s="140"/>
      <c r="I54" s="118"/>
      <c r="J54" s="141"/>
      <c r="K54" s="141"/>
      <c r="L54" s="141"/>
      <c r="M54" s="141"/>
      <c r="N54" s="119"/>
      <c r="O54" s="134"/>
      <c r="P54" s="134"/>
    </row>
    <row r="55" spans="1:16" x14ac:dyDescent="0.25">
      <c r="A55" s="153"/>
      <c r="B55" s="118"/>
      <c r="C55" s="146"/>
      <c r="D55" s="146"/>
      <c r="E55" s="139"/>
      <c r="F55" s="139"/>
      <c r="G55" s="143"/>
      <c r="H55" s="143"/>
      <c r="I55" s="118"/>
      <c r="J55" s="132"/>
      <c r="K55" s="132"/>
      <c r="L55" s="132"/>
      <c r="M55" s="132"/>
      <c r="N55" s="119"/>
      <c r="O55" s="134"/>
      <c r="P55" s="134"/>
    </row>
    <row r="56" spans="1:16" x14ac:dyDescent="0.25">
      <c r="A56" s="153"/>
      <c r="B56" s="139"/>
      <c r="C56" s="146"/>
      <c r="D56" s="146"/>
      <c r="E56" s="139"/>
      <c r="F56" s="146"/>
      <c r="G56" s="140"/>
      <c r="H56" s="140"/>
      <c r="I56" s="118"/>
      <c r="J56" s="141"/>
      <c r="K56" s="141"/>
      <c r="L56" s="141"/>
      <c r="M56" s="141"/>
      <c r="N56" s="150"/>
      <c r="O56" s="134"/>
      <c r="P56" s="134"/>
    </row>
    <row r="57" spans="1:16" x14ac:dyDescent="0.25">
      <c r="A57" s="153"/>
      <c r="B57" s="118"/>
      <c r="C57" s="146"/>
      <c r="D57" s="146"/>
      <c r="E57" s="139"/>
      <c r="F57" s="119"/>
      <c r="G57" s="143"/>
      <c r="H57" s="143"/>
      <c r="I57" s="118"/>
      <c r="J57" s="132"/>
      <c r="K57" s="132"/>
      <c r="L57" s="132"/>
      <c r="M57" s="132"/>
      <c r="N57" s="119"/>
      <c r="O57" s="134"/>
      <c r="P57" s="134"/>
    </row>
    <row r="58" spans="1:16" x14ac:dyDescent="0.25">
      <c r="A58" s="153"/>
      <c r="B58" s="118"/>
      <c r="C58" s="146"/>
      <c r="D58" s="146"/>
      <c r="E58" s="139"/>
      <c r="F58" s="119"/>
      <c r="G58" s="143"/>
      <c r="H58" s="143"/>
      <c r="I58" s="118"/>
      <c r="J58" s="132"/>
      <c r="K58" s="132"/>
      <c r="L58" s="132"/>
      <c r="M58" s="132"/>
      <c r="N58" s="132"/>
      <c r="O58" s="134"/>
      <c r="P58" s="134"/>
    </row>
    <row r="59" spans="1:16" x14ac:dyDescent="0.25">
      <c r="A59" s="130"/>
      <c r="B59" s="133"/>
      <c r="C59" s="135"/>
      <c r="D59" s="135"/>
      <c r="E59" s="135"/>
      <c r="F59" s="135"/>
      <c r="G59" s="135"/>
      <c r="H59" s="135"/>
      <c r="I59" s="136"/>
      <c r="J59" s="137"/>
      <c r="K59" s="137"/>
      <c r="L59" s="137"/>
      <c r="M59" s="137"/>
      <c r="N59" s="136"/>
      <c r="O59" s="134"/>
      <c r="P59" s="134"/>
    </row>
    <row r="60" spans="1:16" x14ac:dyDescent="0.25">
      <c r="A60" s="130"/>
      <c r="B60" s="118"/>
      <c r="C60" s="118"/>
      <c r="D60" s="118"/>
      <c r="E60" s="118"/>
      <c r="F60" s="118"/>
      <c r="G60" s="118"/>
      <c r="H60" s="118"/>
      <c r="I60" s="131"/>
      <c r="J60" s="152"/>
      <c r="K60" s="152"/>
      <c r="L60" s="152"/>
      <c r="M60" s="152"/>
      <c r="N60" s="136"/>
      <c r="O60" s="134"/>
      <c r="P60" s="134"/>
    </row>
    <row r="61" spans="1:16" x14ac:dyDescent="0.25">
      <c r="A61" s="130"/>
      <c r="B61" s="118"/>
      <c r="C61" s="118"/>
      <c r="D61" s="118"/>
      <c r="E61" s="118"/>
      <c r="F61" s="118"/>
      <c r="G61" s="118"/>
      <c r="H61" s="118"/>
      <c r="I61" s="131"/>
      <c r="J61" s="132"/>
      <c r="K61" s="132"/>
      <c r="L61" s="132"/>
      <c r="M61" s="132"/>
      <c r="N61" s="136"/>
      <c r="O61" s="134"/>
      <c r="P61" s="134"/>
    </row>
    <row r="62" spans="1:16" x14ac:dyDescent="0.25">
      <c r="A62" s="130"/>
      <c r="B62" s="118"/>
      <c r="C62" s="118"/>
      <c r="D62" s="118"/>
      <c r="E62" s="118"/>
      <c r="F62" s="118"/>
      <c r="G62" s="118"/>
      <c r="H62" s="118"/>
      <c r="I62" s="131"/>
      <c r="J62" s="152"/>
      <c r="K62" s="152"/>
      <c r="L62" s="152"/>
      <c r="M62" s="152"/>
      <c r="N62" s="136"/>
      <c r="O62" s="134"/>
      <c r="P62" s="134"/>
    </row>
    <row r="63" spans="1:16" x14ac:dyDescent="0.25">
      <c r="A63" s="130"/>
      <c r="B63" s="118"/>
      <c r="C63" s="118"/>
      <c r="D63" s="118"/>
      <c r="E63" s="118"/>
      <c r="F63" s="118"/>
      <c r="G63" s="118"/>
      <c r="H63" s="118"/>
      <c r="I63" s="131"/>
      <c r="J63" s="152"/>
      <c r="K63" s="152"/>
      <c r="L63" s="152"/>
      <c r="M63" s="152"/>
      <c r="N63" s="136"/>
      <c r="O63" s="134"/>
      <c r="P63" s="134"/>
    </row>
    <row r="64" spans="1:16" x14ac:dyDescent="0.25">
      <c r="A64" s="118"/>
      <c r="B64" s="155"/>
      <c r="C64" s="139"/>
      <c r="D64" s="139"/>
      <c r="E64" s="139"/>
      <c r="F64" s="139"/>
      <c r="G64" s="139"/>
      <c r="H64" s="139"/>
      <c r="I64" s="118"/>
      <c r="J64" s="141"/>
      <c r="K64" s="141"/>
      <c r="L64" s="141"/>
      <c r="M64" s="141"/>
      <c r="N64" s="142"/>
      <c r="O64" s="134"/>
      <c r="P64" s="134"/>
    </row>
    <row r="65" spans="1:16" x14ac:dyDescent="0.25">
      <c r="A65" s="118"/>
      <c r="B65" s="148"/>
      <c r="C65" s="118"/>
      <c r="D65" s="118"/>
      <c r="E65" s="139"/>
      <c r="F65" s="118"/>
      <c r="G65" s="139"/>
      <c r="H65" s="139"/>
      <c r="I65" s="118"/>
      <c r="J65" s="132"/>
      <c r="K65" s="132"/>
      <c r="L65" s="132"/>
      <c r="M65" s="132"/>
      <c r="N65" s="119"/>
      <c r="O65" s="134"/>
      <c r="P65" s="134"/>
    </row>
    <row r="66" spans="1:16" x14ac:dyDescent="0.25">
      <c r="A66" s="130"/>
      <c r="B66" s="133"/>
      <c r="C66" s="135"/>
      <c r="D66" s="135"/>
      <c r="E66" s="135"/>
      <c r="F66" s="135"/>
      <c r="G66" s="135"/>
      <c r="H66" s="135"/>
      <c r="I66" s="131"/>
      <c r="J66" s="132"/>
      <c r="K66" s="132"/>
      <c r="L66" s="132"/>
      <c r="M66" s="132"/>
      <c r="N66" s="133"/>
      <c r="O66" s="134"/>
      <c r="P66" s="134"/>
    </row>
    <row r="67" spans="1:16" x14ac:dyDescent="0.25">
      <c r="A67" s="130"/>
      <c r="B67" s="130"/>
      <c r="C67" s="130"/>
      <c r="D67" s="130"/>
      <c r="E67" s="130"/>
      <c r="F67" s="130"/>
      <c r="G67" s="130"/>
      <c r="H67" s="130"/>
      <c r="I67" s="131"/>
      <c r="J67" s="132"/>
      <c r="K67" s="132"/>
      <c r="L67" s="132"/>
      <c r="M67" s="132"/>
      <c r="N67" s="133"/>
      <c r="O67" s="134"/>
      <c r="P67" s="134"/>
    </row>
    <row r="68" spans="1:16" x14ac:dyDescent="0.25">
      <c r="A68" s="130"/>
      <c r="B68" s="130"/>
      <c r="C68" s="130"/>
      <c r="D68" s="130"/>
      <c r="E68" s="130"/>
      <c r="F68" s="130"/>
      <c r="G68" s="130"/>
      <c r="H68" s="130"/>
      <c r="I68" s="131"/>
      <c r="J68" s="132"/>
      <c r="K68" s="132"/>
      <c r="L68" s="132"/>
      <c r="M68" s="132"/>
      <c r="N68" s="133"/>
      <c r="O68" s="134"/>
      <c r="P68" s="134"/>
    </row>
    <row r="69" spans="1:16" x14ac:dyDescent="0.25">
      <c r="A69" s="130"/>
      <c r="B69" s="130"/>
      <c r="C69" s="130"/>
      <c r="D69" s="130"/>
      <c r="E69" s="130"/>
      <c r="F69" s="130"/>
      <c r="G69" s="130"/>
      <c r="H69" s="130"/>
      <c r="I69" s="131"/>
      <c r="J69" s="132"/>
      <c r="K69" s="132"/>
      <c r="L69" s="132"/>
      <c r="M69" s="132"/>
      <c r="N69" s="133"/>
      <c r="O69" s="134"/>
      <c r="P69" s="134"/>
    </row>
    <row r="70" spans="1:16" x14ac:dyDescent="0.25">
      <c r="A70" s="130"/>
      <c r="B70" s="130"/>
      <c r="C70" s="130"/>
      <c r="D70" s="130"/>
      <c r="E70" s="130"/>
      <c r="F70" s="130"/>
      <c r="G70" s="130"/>
      <c r="H70" s="130"/>
      <c r="I70" s="131"/>
      <c r="J70" s="132"/>
      <c r="K70" s="132"/>
      <c r="L70" s="132"/>
      <c r="M70" s="132"/>
      <c r="N70" s="133"/>
      <c r="O70" s="134"/>
      <c r="P70" s="134"/>
    </row>
    <row r="71" spans="1:16" x14ac:dyDescent="0.25">
      <c r="A71" s="130"/>
      <c r="B71" s="133"/>
      <c r="C71" s="135"/>
      <c r="D71" s="135"/>
      <c r="E71" s="135"/>
      <c r="F71" s="135"/>
      <c r="G71" s="135"/>
      <c r="H71" s="135"/>
      <c r="I71" s="136"/>
      <c r="J71" s="137"/>
      <c r="K71" s="137"/>
      <c r="L71" s="137"/>
      <c r="M71" s="137"/>
      <c r="N71" s="136"/>
      <c r="O71" s="134"/>
      <c r="P71" s="134"/>
    </row>
    <row r="72" spans="1:16" x14ac:dyDescent="0.25">
      <c r="A72" s="130"/>
      <c r="B72" s="130"/>
      <c r="C72" s="130"/>
      <c r="D72" s="130"/>
      <c r="E72" s="130"/>
      <c r="F72" s="130"/>
      <c r="G72" s="130"/>
      <c r="H72" s="130"/>
      <c r="I72" s="131"/>
      <c r="J72" s="132"/>
      <c r="K72" s="132"/>
      <c r="L72" s="132"/>
      <c r="M72" s="132"/>
      <c r="N72" s="133"/>
      <c r="O72" s="134"/>
      <c r="P72" s="134"/>
    </row>
    <row r="73" spans="1:16" x14ac:dyDescent="0.25">
      <c r="A73" s="130"/>
      <c r="B73" s="130"/>
      <c r="C73" s="130"/>
      <c r="D73" s="130"/>
      <c r="E73" s="130"/>
      <c r="F73" s="130"/>
      <c r="G73" s="130"/>
      <c r="H73" s="130"/>
      <c r="I73" s="131"/>
      <c r="J73" s="132"/>
      <c r="K73" s="132"/>
      <c r="L73" s="132"/>
      <c r="M73" s="132"/>
      <c r="N73" s="133"/>
      <c r="O73" s="134"/>
      <c r="P73" s="134"/>
    </row>
    <row r="74" spans="1:16" x14ac:dyDescent="0.25">
      <c r="A74" s="130"/>
      <c r="B74" s="130"/>
      <c r="C74" s="130"/>
      <c r="D74" s="130"/>
      <c r="E74" s="130"/>
      <c r="F74" s="130"/>
      <c r="G74" s="130"/>
      <c r="H74" s="130"/>
      <c r="I74" s="131"/>
      <c r="J74" s="132"/>
      <c r="K74" s="132"/>
      <c r="L74" s="132"/>
      <c r="M74" s="132"/>
      <c r="N74" s="133"/>
      <c r="O74" s="134"/>
      <c r="P74" s="134"/>
    </row>
    <row r="75" spans="1:16" x14ac:dyDescent="0.25">
      <c r="A75" s="130"/>
      <c r="B75" s="130"/>
      <c r="C75" s="130"/>
      <c r="D75" s="130"/>
      <c r="E75" s="130"/>
      <c r="F75" s="130"/>
      <c r="G75" s="130"/>
      <c r="H75" s="130"/>
      <c r="I75" s="131"/>
      <c r="J75" s="132"/>
      <c r="K75" s="132"/>
      <c r="L75" s="132"/>
      <c r="M75" s="132"/>
      <c r="N75" s="133"/>
      <c r="O75" s="134"/>
      <c r="P75" s="134"/>
    </row>
    <row r="76" spans="1:16" x14ac:dyDescent="0.25">
      <c r="A76" s="118"/>
      <c r="B76" s="139"/>
      <c r="C76" s="139"/>
      <c r="D76" s="139"/>
      <c r="E76" s="139"/>
      <c r="F76" s="139"/>
      <c r="G76" s="118"/>
      <c r="H76" s="118"/>
      <c r="I76" s="118"/>
      <c r="J76" s="141"/>
      <c r="K76" s="141"/>
      <c r="L76" s="141"/>
      <c r="M76" s="141"/>
      <c r="N76" s="142"/>
      <c r="O76" s="134"/>
      <c r="P76" s="134"/>
    </row>
    <row r="77" spans="1:16" x14ac:dyDescent="0.25">
      <c r="A77" s="118"/>
      <c r="B77" s="118"/>
      <c r="C77" s="139"/>
      <c r="D77" s="139"/>
      <c r="E77" s="139"/>
      <c r="F77" s="118"/>
      <c r="G77" s="118"/>
      <c r="H77" s="118"/>
      <c r="I77" s="118"/>
      <c r="J77" s="132"/>
      <c r="K77" s="132"/>
      <c r="L77" s="132"/>
      <c r="M77" s="132"/>
      <c r="N77" s="119"/>
      <c r="O77" s="134"/>
      <c r="P77" s="134"/>
    </row>
    <row r="78" spans="1:16" x14ac:dyDescent="0.25">
      <c r="A78" s="118"/>
      <c r="B78" s="139"/>
      <c r="C78" s="139"/>
      <c r="D78" s="139"/>
      <c r="E78" s="139"/>
      <c r="F78" s="118"/>
      <c r="G78" s="118"/>
      <c r="H78" s="118"/>
      <c r="I78" s="118"/>
      <c r="J78" s="141"/>
      <c r="K78" s="141"/>
      <c r="L78" s="141"/>
      <c r="M78" s="141"/>
      <c r="N78" s="133"/>
      <c r="O78" s="134"/>
      <c r="P78" s="134"/>
    </row>
    <row r="79" spans="1:16" x14ac:dyDescent="0.25">
      <c r="A79" s="118"/>
      <c r="B79" s="148"/>
      <c r="C79" s="118"/>
      <c r="D79" s="118"/>
      <c r="E79" s="139"/>
      <c r="F79" s="118"/>
      <c r="G79" s="118"/>
      <c r="H79" s="118"/>
      <c r="I79" s="118"/>
      <c r="J79" s="132"/>
      <c r="K79" s="132"/>
      <c r="L79" s="132"/>
      <c r="M79" s="132"/>
      <c r="N79" s="133"/>
      <c r="O79" s="134"/>
      <c r="P79" s="134"/>
    </row>
    <row r="80" spans="1:16" x14ac:dyDescent="0.25">
      <c r="A80" s="118"/>
      <c r="B80" s="139"/>
      <c r="C80" s="139"/>
      <c r="D80" s="139"/>
      <c r="E80" s="140"/>
      <c r="F80" s="118"/>
      <c r="G80" s="143"/>
      <c r="H80" s="143"/>
      <c r="I80" s="118"/>
      <c r="J80" s="141"/>
      <c r="K80" s="141"/>
      <c r="L80" s="141"/>
      <c r="M80" s="141"/>
      <c r="N80" s="133"/>
      <c r="O80" s="134"/>
      <c r="P80" s="134"/>
    </row>
    <row r="81" spans="1:16" x14ac:dyDescent="0.25">
      <c r="A81" s="118"/>
      <c r="B81" s="118"/>
      <c r="C81" s="139"/>
      <c r="D81" s="139"/>
      <c r="E81" s="140"/>
      <c r="F81" s="118"/>
      <c r="G81" s="143"/>
      <c r="H81" s="143"/>
      <c r="I81" s="118"/>
      <c r="J81" s="132"/>
      <c r="K81" s="132"/>
      <c r="L81" s="132"/>
      <c r="M81" s="132"/>
      <c r="N81" s="133"/>
      <c r="O81" s="134"/>
      <c r="P81" s="134"/>
    </row>
    <row r="82" spans="1:16" x14ac:dyDescent="0.25">
      <c r="A82" s="118"/>
      <c r="B82" s="118"/>
      <c r="C82" s="139"/>
      <c r="D82" s="139"/>
      <c r="E82" s="140"/>
      <c r="F82" s="118"/>
      <c r="G82" s="143"/>
      <c r="H82" s="143"/>
      <c r="I82" s="118"/>
      <c r="J82" s="132"/>
      <c r="K82" s="132"/>
      <c r="L82" s="132"/>
      <c r="M82" s="132"/>
      <c r="N82" s="133"/>
      <c r="O82" s="134"/>
      <c r="P82" s="134"/>
    </row>
    <row r="83" spans="1:16" x14ac:dyDescent="0.25">
      <c r="A83" s="130"/>
      <c r="B83" s="133"/>
      <c r="C83" s="135"/>
      <c r="D83" s="135"/>
      <c r="E83" s="135"/>
      <c r="F83" s="135"/>
      <c r="G83" s="135"/>
      <c r="H83" s="135"/>
      <c r="I83" s="136"/>
      <c r="J83" s="137"/>
      <c r="K83" s="137"/>
      <c r="L83" s="137"/>
      <c r="M83" s="137"/>
      <c r="N83" s="136"/>
      <c r="O83" s="134"/>
      <c r="P83" s="134"/>
    </row>
    <row r="84" spans="1:16" x14ac:dyDescent="0.25">
      <c r="A84" s="130"/>
      <c r="B84" s="118"/>
      <c r="C84" s="118"/>
      <c r="D84" s="118"/>
      <c r="E84" s="118"/>
      <c r="F84" s="118"/>
      <c r="G84" s="118"/>
      <c r="H84" s="118"/>
      <c r="I84" s="131"/>
      <c r="J84" s="132"/>
      <c r="K84" s="132"/>
      <c r="L84" s="132"/>
      <c r="M84" s="132"/>
      <c r="N84" s="136"/>
      <c r="O84" s="134"/>
      <c r="P84" s="134"/>
    </row>
    <row r="85" spans="1:16" x14ac:dyDescent="0.25">
      <c r="A85" s="130"/>
      <c r="B85" s="118"/>
      <c r="C85" s="118"/>
      <c r="D85" s="118"/>
      <c r="E85" s="118"/>
      <c r="F85" s="118"/>
      <c r="G85" s="118"/>
      <c r="H85" s="118"/>
      <c r="I85" s="131"/>
      <c r="J85" s="132"/>
      <c r="K85" s="132"/>
      <c r="L85" s="132"/>
      <c r="M85" s="132"/>
      <c r="N85" s="136"/>
      <c r="O85" s="134"/>
      <c r="P85" s="134"/>
    </row>
    <row r="86" spans="1:16" x14ac:dyDescent="0.25">
      <c r="A86" s="130"/>
      <c r="B86" s="118"/>
      <c r="C86" s="118"/>
      <c r="D86" s="118"/>
      <c r="E86" s="118"/>
      <c r="F86" s="118"/>
      <c r="G86" s="118"/>
      <c r="H86" s="118"/>
      <c r="I86" s="131"/>
      <c r="J86" s="132"/>
      <c r="K86" s="132"/>
      <c r="L86" s="132"/>
      <c r="M86" s="132"/>
      <c r="N86" s="136"/>
      <c r="O86" s="134"/>
      <c r="P86" s="134"/>
    </row>
    <row r="87" spans="1:16" x14ac:dyDescent="0.25">
      <c r="A87" s="130"/>
      <c r="B87" s="118"/>
      <c r="C87" s="118"/>
      <c r="D87" s="118"/>
      <c r="E87" s="118"/>
      <c r="F87" s="118"/>
      <c r="G87" s="118"/>
      <c r="H87" s="118"/>
      <c r="I87" s="131"/>
      <c r="J87" s="132"/>
      <c r="K87" s="132"/>
      <c r="L87" s="132"/>
      <c r="M87" s="132"/>
      <c r="N87" s="136"/>
      <c r="O87" s="134"/>
      <c r="P87" s="134"/>
    </row>
    <row r="88" spans="1:16" x14ac:dyDescent="0.25">
      <c r="A88" s="118"/>
      <c r="B88" s="139"/>
      <c r="C88" s="139"/>
      <c r="D88" s="139"/>
      <c r="E88" s="139"/>
      <c r="F88" s="139"/>
      <c r="G88" s="118"/>
      <c r="H88" s="118"/>
      <c r="I88" s="118"/>
      <c r="J88" s="141"/>
      <c r="K88" s="141"/>
      <c r="L88" s="141"/>
      <c r="M88" s="141"/>
      <c r="N88" s="142"/>
      <c r="O88" s="134"/>
      <c r="P88" s="134"/>
    </row>
    <row r="89" spans="1:16" x14ac:dyDescent="0.25">
      <c r="A89" s="118"/>
      <c r="B89" s="148"/>
      <c r="C89" s="118"/>
      <c r="D89" s="118"/>
      <c r="E89" s="139"/>
      <c r="F89" s="118"/>
      <c r="G89" s="118"/>
      <c r="H89" s="118"/>
      <c r="I89" s="118"/>
      <c r="J89" s="132"/>
      <c r="K89" s="132"/>
      <c r="L89" s="132"/>
      <c r="M89" s="132"/>
      <c r="N89" s="119"/>
      <c r="O89" s="134"/>
      <c r="P89" s="134"/>
    </row>
    <row r="90" spans="1:16" x14ac:dyDescent="0.25">
      <c r="A90" s="156"/>
      <c r="B90" s="154"/>
      <c r="C90" s="157"/>
      <c r="D90" s="157"/>
      <c r="E90" s="157"/>
      <c r="F90" s="158"/>
      <c r="G90" s="159"/>
      <c r="H90" s="159"/>
      <c r="I90" s="118"/>
      <c r="J90" s="141"/>
      <c r="K90" s="141"/>
      <c r="L90" s="141"/>
      <c r="M90" s="141"/>
      <c r="N90" s="119"/>
      <c r="O90" s="134"/>
      <c r="P90" s="134"/>
    </row>
    <row r="91" spans="1:16" x14ac:dyDescent="0.25">
      <c r="A91" s="156"/>
      <c r="B91" s="154"/>
      <c r="C91" s="157"/>
      <c r="D91" s="157"/>
      <c r="E91" s="157"/>
      <c r="F91" s="158"/>
      <c r="G91" s="159"/>
      <c r="H91" s="159"/>
      <c r="I91" s="118"/>
      <c r="J91" s="132"/>
      <c r="K91" s="132"/>
      <c r="L91" s="132"/>
      <c r="M91" s="132"/>
      <c r="N91" s="119"/>
      <c r="O91" s="134"/>
      <c r="P91" s="134"/>
    </row>
    <row r="92" spans="1:16" x14ac:dyDescent="0.25">
      <c r="A92" s="160"/>
      <c r="B92" s="161"/>
      <c r="C92" s="161"/>
      <c r="D92" s="161"/>
      <c r="E92" s="161"/>
      <c r="F92" s="161"/>
      <c r="G92" s="161"/>
      <c r="H92" s="161"/>
      <c r="I92" s="161"/>
      <c r="J92" s="161"/>
      <c r="K92" s="161"/>
      <c r="L92" s="161"/>
      <c r="M92" s="137"/>
      <c r="N92" s="161"/>
      <c r="O92" s="134"/>
      <c r="P92" s="134"/>
    </row>
    <row r="93" spans="1:16" x14ac:dyDescent="0.25">
      <c r="A93" s="130"/>
      <c r="B93" s="130"/>
      <c r="C93" s="130"/>
      <c r="D93" s="130"/>
      <c r="E93" s="130"/>
      <c r="F93" s="130"/>
      <c r="G93" s="130"/>
      <c r="H93" s="130"/>
      <c r="I93" s="161"/>
      <c r="J93" s="137"/>
      <c r="K93" s="137"/>
      <c r="L93" s="137"/>
      <c r="M93" s="137"/>
      <c r="N93" s="161"/>
      <c r="O93" s="134"/>
      <c r="P93" s="134"/>
    </row>
    <row r="94" spans="1:16" x14ac:dyDescent="0.25">
      <c r="A94" s="130"/>
      <c r="B94" s="130"/>
      <c r="C94" s="130"/>
      <c r="D94" s="130"/>
      <c r="E94" s="130"/>
      <c r="F94" s="130"/>
      <c r="G94" s="130"/>
      <c r="H94" s="130"/>
      <c r="I94" s="131"/>
      <c r="J94" s="141"/>
      <c r="K94" s="141"/>
      <c r="L94" s="141"/>
      <c r="M94" s="141"/>
      <c r="N94" s="133"/>
      <c r="O94" s="134"/>
      <c r="P94" s="134"/>
    </row>
    <row r="95" spans="1:16" x14ac:dyDescent="0.25">
      <c r="A95" s="130"/>
      <c r="B95" s="130"/>
      <c r="C95" s="130"/>
      <c r="D95" s="130"/>
      <c r="E95" s="130"/>
      <c r="F95" s="130"/>
      <c r="G95" s="130"/>
      <c r="H95" s="130"/>
      <c r="I95" s="131"/>
      <c r="J95" s="141"/>
      <c r="K95" s="141"/>
      <c r="L95" s="141"/>
      <c r="M95" s="141"/>
      <c r="N95" s="133"/>
      <c r="O95" s="134"/>
      <c r="P95" s="134"/>
    </row>
    <row r="96" spans="1:16" x14ac:dyDescent="0.25">
      <c r="A96" s="130"/>
      <c r="B96" s="130"/>
      <c r="C96" s="130"/>
      <c r="D96" s="130"/>
      <c r="E96" s="130"/>
      <c r="F96" s="130"/>
      <c r="G96" s="130"/>
      <c r="H96" s="130"/>
      <c r="I96" s="131"/>
      <c r="J96" s="141"/>
      <c r="K96" s="141"/>
      <c r="L96" s="141"/>
      <c r="M96" s="141"/>
      <c r="N96" s="133"/>
      <c r="O96" s="134"/>
      <c r="P96" s="134"/>
    </row>
    <row r="97" spans="1:16" x14ac:dyDescent="0.25">
      <c r="A97" s="130"/>
      <c r="B97" s="130"/>
      <c r="C97" s="130"/>
      <c r="D97" s="130"/>
      <c r="E97" s="130"/>
      <c r="F97" s="130"/>
      <c r="G97" s="130"/>
      <c r="H97" s="130"/>
      <c r="I97" s="131"/>
      <c r="J97" s="141"/>
      <c r="K97" s="141"/>
      <c r="L97" s="141"/>
      <c r="M97" s="141"/>
      <c r="N97" s="133"/>
      <c r="O97" s="134"/>
      <c r="P97" s="134"/>
    </row>
    <row r="98" spans="1:16" x14ac:dyDescent="0.25">
      <c r="A98" s="133"/>
      <c r="B98" s="133"/>
      <c r="C98" s="133"/>
      <c r="D98" s="133"/>
      <c r="E98" s="133"/>
      <c r="F98" s="133"/>
      <c r="G98" s="133"/>
      <c r="H98" s="133"/>
      <c r="I98" s="136"/>
      <c r="J98" s="137"/>
      <c r="K98" s="137"/>
      <c r="L98" s="137"/>
      <c r="M98" s="137"/>
      <c r="N98" s="136"/>
      <c r="O98" s="134"/>
      <c r="P98" s="134"/>
    </row>
    <row r="99" spans="1:16" x14ac:dyDescent="0.25">
      <c r="A99" s="130"/>
      <c r="B99" s="130"/>
      <c r="C99" s="130"/>
      <c r="D99" s="130"/>
      <c r="E99" s="130"/>
      <c r="F99" s="130"/>
      <c r="G99" s="130"/>
      <c r="H99" s="130"/>
      <c r="I99" s="131"/>
      <c r="J99" s="132"/>
      <c r="K99" s="132"/>
      <c r="L99" s="132"/>
      <c r="M99" s="132"/>
      <c r="N99" s="133"/>
      <c r="O99" s="134"/>
      <c r="P99" s="134"/>
    </row>
    <row r="100" spans="1:16" x14ac:dyDescent="0.25">
      <c r="A100" s="130"/>
      <c r="B100" s="130"/>
      <c r="C100" s="130"/>
      <c r="D100" s="130"/>
      <c r="E100" s="130"/>
      <c r="F100" s="130"/>
      <c r="G100" s="130"/>
      <c r="H100" s="130"/>
      <c r="I100" s="131"/>
      <c r="J100" s="132"/>
      <c r="K100" s="132"/>
      <c r="L100" s="132"/>
      <c r="M100" s="132"/>
      <c r="N100" s="133"/>
      <c r="O100" s="134"/>
      <c r="P100" s="134"/>
    </row>
    <row r="101" spans="1:16" x14ac:dyDescent="0.25">
      <c r="A101" s="130"/>
      <c r="B101" s="130"/>
      <c r="C101" s="130"/>
      <c r="D101" s="130"/>
      <c r="E101" s="130"/>
      <c r="F101" s="130"/>
      <c r="G101" s="130"/>
      <c r="H101" s="130"/>
      <c r="I101" s="131"/>
      <c r="J101" s="132"/>
      <c r="K101" s="132"/>
      <c r="L101" s="132"/>
      <c r="M101" s="132"/>
      <c r="N101" s="133"/>
      <c r="O101" s="134"/>
      <c r="P101" s="134"/>
    </row>
    <row r="102" spans="1:16" x14ac:dyDescent="0.25">
      <c r="A102" s="130"/>
      <c r="B102" s="130"/>
      <c r="C102" s="130"/>
      <c r="D102" s="130"/>
      <c r="E102" s="130"/>
      <c r="F102" s="130"/>
      <c r="G102" s="130"/>
      <c r="H102" s="130"/>
      <c r="I102" s="131"/>
      <c r="J102" s="132"/>
      <c r="K102" s="132"/>
      <c r="L102" s="132"/>
      <c r="M102" s="132"/>
      <c r="N102" s="133"/>
      <c r="O102" s="134"/>
      <c r="P102" s="134"/>
    </row>
    <row r="103" spans="1:16" x14ac:dyDescent="0.25">
      <c r="A103" s="130"/>
      <c r="B103" s="133"/>
      <c r="C103" s="135"/>
      <c r="D103" s="135"/>
      <c r="E103" s="135"/>
      <c r="F103" s="135"/>
      <c r="G103" s="135"/>
      <c r="H103" s="135"/>
      <c r="I103" s="136"/>
      <c r="J103" s="137"/>
      <c r="K103" s="137"/>
      <c r="L103" s="137"/>
      <c r="M103" s="137"/>
      <c r="N103" s="136"/>
      <c r="O103" s="134"/>
      <c r="P103" s="134"/>
    </row>
    <row r="104" spans="1:16" x14ac:dyDescent="0.25">
      <c r="A104" s="130"/>
      <c r="B104" s="118"/>
      <c r="C104" s="118"/>
      <c r="D104" s="118"/>
      <c r="E104" s="118"/>
      <c r="F104" s="118"/>
      <c r="G104" s="118"/>
      <c r="H104" s="118"/>
      <c r="I104" s="131"/>
      <c r="J104" s="132"/>
      <c r="K104" s="132"/>
      <c r="L104" s="132"/>
      <c r="M104" s="132"/>
      <c r="N104" s="136"/>
      <c r="O104" s="134"/>
      <c r="P104" s="134"/>
    </row>
    <row r="105" spans="1:16" x14ac:dyDescent="0.25">
      <c r="A105" s="130"/>
      <c r="B105" s="118"/>
      <c r="C105" s="118"/>
      <c r="D105" s="118"/>
      <c r="E105" s="118"/>
      <c r="F105" s="118"/>
      <c r="G105" s="118"/>
      <c r="H105" s="118"/>
      <c r="I105" s="131"/>
      <c r="J105" s="132"/>
      <c r="K105" s="132"/>
      <c r="L105" s="132"/>
      <c r="M105" s="132"/>
      <c r="N105" s="136"/>
      <c r="O105" s="134"/>
      <c r="P105" s="134"/>
    </row>
    <row r="106" spans="1:16" x14ac:dyDescent="0.25">
      <c r="A106" s="130"/>
      <c r="B106" s="118"/>
      <c r="C106" s="118"/>
      <c r="D106" s="118"/>
      <c r="E106" s="118"/>
      <c r="F106" s="118"/>
      <c r="G106" s="118"/>
      <c r="H106" s="118"/>
      <c r="I106" s="131"/>
      <c r="J106" s="132"/>
      <c r="K106" s="132"/>
      <c r="L106" s="132"/>
      <c r="M106" s="132"/>
      <c r="N106" s="136"/>
      <c r="O106" s="134"/>
      <c r="P106" s="134"/>
    </row>
    <row r="107" spans="1:16" x14ac:dyDescent="0.25">
      <c r="A107" s="130"/>
      <c r="B107" s="118"/>
      <c r="C107" s="118"/>
      <c r="D107" s="118"/>
      <c r="E107" s="118"/>
      <c r="F107" s="118"/>
      <c r="G107" s="118"/>
      <c r="H107" s="118"/>
      <c r="I107" s="131"/>
      <c r="J107" s="132"/>
      <c r="K107" s="132"/>
      <c r="L107" s="132"/>
      <c r="M107" s="132"/>
      <c r="N107" s="136"/>
      <c r="O107" s="134"/>
      <c r="P107" s="134"/>
    </row>
    <row r="108" spans="1:16" x14ac:dyDescent="0.25">
      <c r="A108" s="162"/>
      <c r="B108" s="139"/>
      <c r="C108" s="139"/>
      <c r="D108" s="139"/>
      <c r="E108" s="139"/>
      <c r="F108" s="139"/>
      <c r="G108" s="139"/>
      <c r="H108" s="139"/>
      <c r="I108" s="118"/>
      <c r="J108" s="141"/>
      <c r="K108" s="141"/>
      <c r="L108" s="141"/>
      <c r="M108" s="141"/>
      <c r="N108" s="150"/>
      <c r="O108" s="134"/>
      <c r="P108" s="134"/>
    </row>
    <row r="109" spans="1:16" x14ac:dyDescent="0.25">
      <c r="A109" s="162"/>
      <c r="B109" s="148"/>
      <c r="C109" s="118"/>
      <c r="D109" s="118"/>
      <c r="E109" s="139"/>
      <c r="F109" s="118"/>
      <c r="G109" s="139"/>
      <c r="H109" s="139"/>
      <c r="I109" s="118"/>
      <c r="J109" s="132"/>
      <c r="K109" s="132"/>
      <c r="L109" s="144"/>
      <c r="M109" s="144"/>
      <c r="N109" s="119"/>
      <c r="O109" s="134"/>
      <c r="P109" s="134"/>
    </row>
    <row r="110" spans="1:16" x14ac:dyDescent="0.25">
      <c r="A110" s="163"/>
      <c r="B110" s="154"/>
      <c r="C110" s="139"/>
      <c r="D110" s="154"/>
      <c r="E110" s="139"/>
      <c r="F110" s="146"/>
      <c r="G110" s="146"/>
      <c r="H110" s="146"/>
      <c r="I110" s="131"/>
      <c r="J110" s="141"/>
      <c r="K110" s="141"/>
      <c r="L110" s="141"/>
      <c r="M110" s="141"/>
      <c r="N110" s="150"/>
      <c r="O110" s="134"/>
      <c r="P110" s="134"/>
    </row>
    <row r="111" spans="1:16" x14ac:dyDescent="0.25">
      <c r="A111" s="163"/>
      <c r="B111" s="154"/>
      <c r="C111" s="139"/>
      <c r="D111" s="154"/>
      <c r="E111" s="139"/>
      <c r="F111" s="119"/>
      <c r="G111" s="146"/>
      <c r="H111" s="146"/>
      <c r="I111" s="131"/>
      <c r="J111" s="141"/>
      <c r="K111" s="132"/>
      <c r="L111" s="132"/>
      <c r="M111" s="132"/>
      <c r="N111" s="119"/>
      <c r="O111" s="134"/>
      <c r="P111" s="134"/>
    </row>
    <row r="112" spans="1:16" x14ac:dyDescent="0.25">
      <c r="A112" s="163"/>
      <c r="B112" s="154"/>
      <c r="C112" s="139"/>
      <c r="D112" s="154"/>
      <c r="E112" s="139"/>
      <c r="F112" s="119"/>
      <c r="G112" s="146"/>
      <c r="H112" s="146"/>
      <c r="I112" s="131"/>
      <c r="J112" s="141"/>
      <c r="K112" s="132"/>
      <c r="L112" s="132"/>
      <c r="M112" s="132"/>
      <c r="N112" s="119"/>
      <c r="O112" s="134"/>
      <c r="P112" s="134"/>
    </row>
    <row r="113" spans="1:16" x14ac:dyDescent="0.25">
      <c r="A113" s="163"/>
      <c r="B113" s="154"/>
      <c r="C113" s="139"/>
      <c r="D113" s="154"/>
      <c r="E113" s="139"/>
      <c r="F113" s="119"/>
      <c r="G113" s="146"/>
      <c r="H113" s="146"/>
      <c r="I113" s="131"/>
      <c r="J113" s="141"/>
      <c r="K113" s="132"/>
      <c r="L113" s="132"/>
      <c r="M113" s="132"/>
      <c r="N113" s="132"/>
      <c r="O113" s="134"/>
      <c r="P113" s="134"/>
    </row>
    <row r="114" spans="1:16" x14ac:dyDescent="0.25">
      <c r="A114" s="118"/>
      <c r="B114" s="139"/>
      <c r="C114" s="139"/>
      <c r="D114" s="139"/>
      <c r="E114" s="139"/>
      <c r="F114" s="139"/>
      <c r="G114" s="139"/>
      <c r="H114" s="139"/>
      <c r="I114" s="131"/>
      <c r="J114" s="141"/>
      <c r="K114" s="141"/>
      <c r="L114" s="141"/>
      <c r="M114" s="141"/>
      <c r="N114" s="150"/>
      <c r="O114" s="134"/>
      <c r="P114" s="134"/>
    </row>
    <row r="115" spans="1:16" x14ac:dyDescent="0.25">
      <c r="A115" s="118"/>
      <c r="B115" s="148"/>
      <c r="C115" s="139"/>
      <c r="D115" s="139"/>
      <c r="E115" s="139"/>
      <c r="F115" s="118"/>
      <c r="G115" s="139"/>
      <c r="H115" s="139"/>
      <c r="I115" s="131"/>
      <c r="J115" s="132"/>
      <c r="K115" s="132"/>
      <c r="L115" s="132"/>
      <c r="M115" s="132"/>
      <c r="N115" s="119"/>
      <c r="O115" s="134"/>
      <c r="P115" s="134"/>
    </row>
    <row r="116" spans="1:16" x14ac:dyDescent="0.25">
      <c r="A116" s="118"/>
      <c r="B116" s="148"/>
      <c r="C116" s="139"/>
      <c r="D116" s="139"/>
      <c r="E116" s="139"/>
      <c r="F116" s="118"/>
      <c r="G116" s="139"/>
      <c r="H116" s="139"/>
      <c r="I116" s="131"/>
      <c r="J116" s="132"/>
      <c r="K116" s="132"/>
      <c r="L116" s="132"/>
      <c r="M116" s="132"/>
      <c r="N116" s="119"/>
      <c r="O116" s="134"/>
      <c r="P116" s="134"/>
    </row>
    <row r="117" spans="1:16" x14ac:dyDescent="0.25">
      <c r="A117" s="118"/>
      <c r="B117" s="148"/>
      <c r="C117" s="139"/>
      <c r="D117" s="139"/>
      <c r="E117" s="139"/>
      <c r="F117" s="118"/>
      <c r="G117" s="139"/>
      <c r="H117" s="139"/>
      <c r="I117" s="131"/>
      <c r="J117" s="132"/>
      <c r="K117" s="132"/>
      <c r="L117" s="132"/>
      <c r="M117" s="132"/>
      <c r="N117" s="133"/>
      <c r="O117" s="134"/>
      <c r="P117" s="134"/>
    </row>
    <row r="118" spans="1:16" x14ac:dyDescent="0.25">
      <c r="A118" s="130"/>
      <c r="B118" s="133"/>
      <c r="C118" s="135"/>
      <c r="D118" s="135"/>
      <c r="E118" s="135"/>
      <c r="F118" s="135"/>
      <c r="G118" s="135"/>
      <c r="H118" s="135"/>
      <c r="I118" s="131"/>
      <c r="J118" s="132"/>
      <c r="K118" s="132"/>
      <c r="L118" s="132"/>
      <c r="M118" s="132"/>
      <c r="N118" s="133"/>
      <c r="O118" s="134"/>
      <c r="P118" s="134"/>
    </row>
    <row r="119" spans="1:16" x14ac:dyDescent="0.25">
      <c r="A119" s="130"/>
      <c r="B119" s="130"/>
      <c r="C119" s="130"/>
      <c r="D119" s="130"/>
      <c r="E119" s="130"/>
      <c r="F119" s="130"/>
      <c r="G119" s="130"/>
      <c r="H119" s="130"/>
      <c r="I119" s="131"/>
      <c r="J119" s="132"/>
      <c r="K119" s="132"/>
      <c r="L119" s="132"/>
      <c r="M119" s="132"/>
      <c r="N119" s="133"/>
      <c r="O119" s="134"/>
      <c r="P119" s="134"/>
    </row>
    <row r="120" spans="1:16" x14ac:dyDescent="0.25">
      <c r="A120" s="130"/>
      <c r="B120" s="130"/>
      <c r="C120" s="130"/>
      <c r="D120" s="130"/>
      <c r="E120" s="130"/>
      <c r="F120" s="130"/>
      <c r="G120" s="130"/>
      <c r="H120" s="130"/>
      <c r="I120" s="131"/>
      <c r="J120" s="132"/>
      <c r="K120" s="132"/>
      <c r="L120" s="132"/>
      <c r="M120" s="132"/>
      <c r="N120" s="133"/>
      <c r="O120" s="134"/>
      <c r="P120" s="134"/>
    </row>
    <row r="121" spans="1:16" x14ac:dyDescent="0.25">
      <c r="A121" s="130"/>
      <c r="B121" s="130"/>
      <c r="C121" s="130"/>
      <c r="D121" s="130"/>
      <c r="E121" s="130"/>
      <c r="F121" s="130"/>
      <c r="G121" s="130"/>
      <c r="H121" s="130"/>
      <c r="I121" s="131"/>
      <c r="J121" s="132"/>
      <c r="K121" s="132"/>
      <c r="L121" s="132"/>
      <c r="M121" s="132"/>
      <c r="N121" s="133"/>
      <c r="O121" s="134"/>
      <c r="P121" s="134"/>
    </row>
    <row r="122" spans="1:16" x14ac:dyDescent="0.25">
      <c r="A122" s="130"/>
      <c r="B122" s="130"/>
      <c r="C122" s="130"/>
      <c r="D122" s="130"/>
      <c r="E122" s="130"/>
      <c r="F122" s="130"/>
      <c r="G122" s="130"/>
      <c r="H122" s="130"/>
      <c r="I122" s="131"/>
      <c r="J122" s="132"/>
      <c r="K122" s="132"/>
      <c r="L122" s="132"/>
      <c r="M122" s="132"/>
      <c r="N122" s="133"/>
      <c r="O122" s="134"/>
      <c r="P122" s="134"/>
    </row>
    <row r="123" spans="1:16" x14ac:dyDescent="0.25">
      <c r="A123" s="130"/>
      <c r="B123" s="133"/>
      <c r="C123" s="135"/>
      <c r="D123" s="135"/>
      <c r="E123" s="135"/>
      <c r="F123" s="135"/>
      <c r="G123" s="135"/>
      <c r="H123" s="135"/>
      <c r="I123" s="136"/>
      <c r="J123" s="137"/>
      <c r="K123" s="137"/>
      <c r="L123" s="137"/>
      <c r="M123" s="137"/>
      <c r="N123" s="136"/>
      <c r="O123" s="134"/>
      <c r="P123" s="134"/>
    </row>
    <row r="124" spans="1:16" x14ac:dyDescent="0.25">
      <c r="A124" s="130"/>
      <c r="B124" s="118"/>
      <c r="C124" s="118"/>
      <c r="D124" s="118"/>
      <c r="E124" s="118"/>
      <c r="F124" s="118"/>
      <c r="G124" s="118"/>
      <c r="H124" s="118"/>
      <c r="I124" s="131"/>
      <c r="J124" s="132"/>
      <c r="K124" s="132"/>
      <c r="L124" s="132"/>
      <c r="M124" s="132"/>
      <c r="N124" s="136"/>
      <c r="O124" s="134"/>
      <c r="P124" s="134"/>
    </row>
    <row r="125" spans="1:16" x14ac:dyDescent="0.25">
      <c r="A125" s="130"/>
      <c r="B125" s="118"/>
      <c r="C125" s="118"/>
      <c r="D125" s="118"/>
      <c r="E125" s="118"/>
      <c r="F125" s="118"/>
      <c r="G125" s="118"/>
      <c r="H125" s="118"/>
      <c r="I125" s="131"/>
      <c r="J125" s="132"/>
      <c r="K125" s="132"/>
      <c r="L125" s="132"/>
      <c r="M125" s="132"/>
      <c r="N125" s="136"/>
      <c r="O125" s="134"/>
      <c r="P125" s="134"/>
    </row>
    <row r="126" spans="1:16" x14ac:dyDescent="0.25">
      <c r="A126" s="130"/>
      <c r="B126" s="118"/>
      <c r="C126" s="118"/>
      <c r="D126" s="118"/>
      <c r="E126" s="118"/>
      <c r="F126" s="118"/>
      <c r="G126" s="118"/>
      <c r="H126" s="118"/>
      <c r="I126" s="131"/>
      <c r="J126" s="132"/>
      <c r="K126" s="132"/>
      <c r="L126" s="132"/>
      <c r="M126" s="132"/>
      <c r="N126" s="136"/>
      <c r="O126" s="134"/>
      <c r="P126" s="134"/>
    </row>
    <row r="127" spans="1:16" x14ac:dyDescent="0.25">
      <c r="A127" s="130"/>
      <c r="B127" s="118"/>
      <c r="C127" s="118"/>
      <c r="D127" s="118"/>
      <c r="E127" s="118"/>
      <c r="F127" s="118"/>
      <c r="G127" s="118"/>
      <c r="H127" s="118"/>
      <c r="I127" s="131"/>
      <c r="J127" s="132"/>
      <c r="K127" s="132"/>
      <c r="L127" s="132"/>
      <c r="M127" s="132"/>
      <c r="N127" s="136"/>
      <c r="O127" s="134"/>
      <c r="P127" s="134"/>
    </row>
    <row r="128" spans="1:16" x14ac:dyDescent="0.25">
      <c r="A128" s="118"/>
      <c r="B128" s="139"/>
      <c r="C128" s="139"/>
      <c r="D128" s="139"/>
      <c r="E128" s="139"/>
      <c r="F128" s="139"/>
      <c r="G128" s="140"/>
      <c r="H128" s="140"/>
      <c r="I128" s="118"/>
      <c r="J128" s="141"/>
      <c r="K128" s="141"/>
      <c r="L128" s="141"/>
      <c r="M128" s="141"/>
      <c r="N128" s="142"/>
      <c r="O128" s="134"/>
      <c r="P128" s="134"/>
    </row>
    <row r="129" spans="1:16" x14ac:dyDescent="0.25">
      <c r="A129" s="164"/>
      <c r="B129" s="165"/>
      <c r="C129" s="120"/>
      <c r="D129" s="120"/>
      <c r="E129" s="166"/>
      <c r="F129" s="167"/>
      <c r="G129" s="143"/>
      <c r="H129" s="143"/>
      <c r="I129" s="120"/>
      <c r="J129" s="168"/>
      <c r="K129" s="168"/>
      <c r="L129" s="168"/>
      <c r="M129" s="168"/>
      <c r="N129" s="169"/>
      <c r="O129" s="170"/>
      <c r="P129" s="170"/>
    </row>
    <row r="130" spans="1:16" x14ac:dyDescent="0.25">
      <c r="A130" s="164"/>
      <c r="B130" s="139"/>
      <c r="C130" s="166"/>
      <c r="D130" s="166"/>
      <c r="E130" s="166"/>
      <c r="F130" s="125"/>
      <c r="G130" s="120"/>
      <c r="H130" s="120"/>
      <c r="I130" s="171"/>
      <c r="J130" s="172"/>
      <c r="K130" s="172"/>
      <c r="L130" s="172"/>
      <c r="M130" s="172"/>
      <c r="N130" s="173"/>
      <c r="O130" s="170"/>
      <c r="P130" s="170"/>
    </row>
    <row r="131" spans="1:16" x14ac:dyDescent="0.25">
      <c r="A131" s="164"/>
      <c r="B131" s="139"/>
      <c r="C131" s="166"/>
      <c r="D131" s="166"/>
      <c r="E131" s="166"/>
      <c r="F131" s="125"/>
      <c r="G131" s="120"/>
      <c r="H131" s="120"/>
      <c r="I131" s="171"/>
      <c r="J131" s="168"/>
      <c r="K131" s="168"/>
      <c r="L131" s="168"/>
      <c r="M131" s="168"/>
      <c r="N131" s="174"/>
      <c r="O131" s="170"/>
      <c r="P131" s="170"/>
    </row>
    <row r="132" spans="1:16" x14ac:dyDescent="0.25">
      <c r="A132" s="164"/>
      <c r="B132" s="139"/>
      <c r="C132" s="166"/>
      <c r="D132" s="166"/>
      <c r="E132" s="166"/>
      <c r="F132" s="125"/>
      <c r="G132" s="120"/>
      <c r="H132" s="120"/>
      <c r="I132" s="171"/>
      <c r="J132" s="168"/>
      <c r="K132" s="168"/>
      <c r="L132" s="168"/>
      <c r="M132" s="168"/>
      <c r="N132" s="174"/>
      <c r="O132" s="170"/>
      <c r="P132" s="170"/>
    </row>
    <row r="133" spans="1:16" x14ac:dyDescent="0.25">
      <c r="A133" s="164"/>
      <c r="B133" s="139"/>
      <c r="C133" s="166"/>
      <c r="D133" s="166"/>
      <c r="E133" s="166"/>
      <c r="F133" s="125"/>
      <c r="G133" s="120"/>
      <c r="H133" s="120"/>
      <c r="I133" s="171"/>
      <c r="J133" s="168"/>
      <c r="K133" s="168"/>
      <c r="L133" s="168"/>
      <c r="M133" s="168"/>
      <c r="N133" s="174"/>
      <c r="O133" s="170"/>
      <c r="P133" s="170"/>
    </row>
  </sheetData>
  <mergeCells count="14">
    <mergeCell ref="E7:F7"/>
    <mergeCell ref="G7:H7"/>
    <mergeCell ref="I7:J7"/>
    <mergeCell ref="K7:L7"/>
    <mergeCell ref="A1:M1"/>
    <mergeCell ref="D2:H2"/>
    <mergeCell ref="K2:M2"/>
    <mergeCell ref="K3:M3"/>
    <mergeCell ref="K4:M4"/>
    <mergeCell ref="A6:A8"/>
    <mergeCell ref="B6:B8"/>
    <mergeCell ref="C6:L6"/>
    <mergeCell ref="M6:M8"/>
    <mergeCell ref="C7:D7"/>
  </mergeCells>
  <pageMargins left="0.27559055118110237" right="0.19685039370078741" top="0.59055118110236227" bottom="0.47244094488188981" header="0.31496062992125984" footer="0.31496062992125984"/>
  <pageSetup paperSize="8"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topLeftCell="A130" zoomScaleNormal="100" workbookViewId="0">
      <selection activeCell="K136" sqref="K136"/>
    </sheetView>
  </sheetViews>
  <sheetFormatPr defaultRowHeight="15" x14ac:dyDescent="0.2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3" customWidth="1"/>
    <col min="15" max="15" width="11.28515625" style="123" customWidth="1"/>
    <col min="16" max="17" width="9.140625" style="123"/>
    <col min="20" max="20" width="11.85546875" customWidth="1"/>
    <col min="21" max="21" width="12.7109375" customWidth="1"/>
  </cols>
  <sheetData>
    <row r="1" spans="1:21" ht="20.25" customHeight="1" x14ac:dyDescent="0.25">
      <c r="A1" s="597" t="s">
        <v>229</v>
      </c>
      <c r="B1" s="597"/>
      <c r="C1" s="597"/>
      <c r="D1" s="597"/>
      <c r="E1" s="597"/>
      <c r="F1" s="597"/>
      <c r="G1" s="597"/>
      <c r="H1" s="597"/>
      <c r="I1" s="597"/>
      <c r="J1" s="597"/>
      <c r="K1" s="597"/>
      <c r="L1" s="597"/>
      <c r="M1" s="597"/>
      <c r="N1" s="597"/>
      <c r="O1" s="597"/>
      <c r="P1" s="597"/>
      <c r="Q1" s="597"/>
      <c r="R1" s="597"/>
      <c r="S1" s="597"/>
      <c r="T1" s="597"/>
      <c r="U1" s="597"/>
    </row>
    <row r="2" spans="1:21" ht="20.25" customHeight="1" x14ac:dyDescent="0.25">
      <c r="A2" s="107"/>
      <c r="B2" s="107"/>
      <c r="C2" s="107"/>
      <c r="D2" s="107"/>
      <c r="E2" s="107"/>
      <c r="F2" s="107"/>
      <c r="G2" s="107"/>
      <c r="H2" s="107"/>
      <c r="I2" s="107"/>
      <c r="J2" s="107"/>
      <c r="K2" s="107"/>
      <c r="L2" s="107"/>
      <c r="M2" s="107"/>
      <c r="N2" s="226"/>
      <c r="S2" s="598" t="s">
        <v>206</v>
      </c>
      <c r="T2" s="598"/>
      <c r="U2" s="598"/>
    </row>
    <row r="3" spans="1:21" ht="20.25" customHeight="1" x14ac:dyDescent="0.25">
      <c r="A3" s="107"/>
      <c r="B3" s="107"/>
      <c r="C3" s="107"/>
      <c r="D3" s="107"/>
      <c r="E3" s="107"/>
      <c r="F3" s="107"/>
      <c r="G3" s="107"/>
      <c r="H3" s="107"/>
      <c r="I3" s="107"/>
      <c r="J3" s="107"/>
      <c r="K3" s="107"/>
      <c r="L3" s="107"/>
      <c r="M3" s="107"/>
      <c r="N3" s="226"/>
      <c r="S3" s="598" t="s">
        <v>207</v>
      </c>
      <c r="T3" s="598"/>
      <c r="U3" s="598"/>
    </row>
    <row r="4" spans="1:21" ht="20.25" customHeight="1" x14ac:dyDescent="0.25">
      <c r="A4" s="107"/>
      <c r="B4" s="107"/>
      <c r="C4" s="107"/>
      <c r="D4" s="107"/>
      <c r="E4" s="107"/>
      <c r="F4" s="107"/>
      <c r="G4" s="107"/>
      <c r="H4" s="107"/>
      <c r="I4" s="107"/>
      <c r="J4" s="107"/>
      <c r="K4" s="107"/>
      <c r="L4" s="107"/>
      <c r="M4" s="107"/>
      <c r="N4" s="226"/>
      <c r="S4" s="598" t="s">
        <v>223</v>
      </c>
      <c r="T4" s="598"/>
      <c r="U4" s="598"/>
    </row>
    <row r="5" spans="1:21" s="108" customFormat="1" ht="20.25" customHeight="1" x14ac:dyDescent="0.25">
      <c r="A5" s="188"/>
      <c r="B5" s="188"/>
      <c r="C5" s="188"/>
      <c r="D5" s="188"/>
      <c r="E5" s="188"/>
      <c r="F5" s="188"/>
      <c r="G5" s="188"/>
      <c r="H5" s="188"/>
      <c r="I5" s="188"/>
      <c r="J5" s="188"/>
      <c r="K5" s="188"/>
      <c r="L5" s="188"/>
      <c r="M5" s="188"/>
      <c r="N5" s="226"/>
      <c r="S5" s="125"/>
      <c r="T5" s="125"/>
      <c r="U5" s="126" t="s">
        <v>109</v>
      </c>
    </row>
    <row r="6" spans="1:21" s="180" customFormat="1" ht="15" customHeight="1" x14ac:dyDescent="0.25">
      <c r="A6" s="451" t="s">
        <v>4</v>
      </c>
      <c r="B6" s="451" t="s">
        <v>5</v>
      </c>
      <c r="C6" s="451" t="s">
        <v>7</v>
      </c>
      <c r="D6" s="451" t="s">
        <v>36</v>
      </c>
      <c r="E6" s="454" t="s">
        <v>6</v>
      </c>
      <c r="F6" s="455"/>
      <c r="G6" s="451" t="s">
        <v>2</v>
      </c>
      <c r="H6" s="451" t="s">
        <v>3</v>
      </c>
      <c r="I6" s="451" t="s">
        <v>1</v>
      </c>
      <c r="J6" s="451" t="s">
        <v>10</v>
      </c>
      <c r="K6" s="630" t="s">
        <v>9</v>
      </c>
      <c r="L6" s="630"/>
      <c r="M6" s="630"/>
      <c r="N6" s="639" t="s">
        <v>155</v>
      </c>
      <c r="O6" s="639"/>
      <c r="P6" s="639"/>
      <c r="Q6" s="639"/>
      <c r="R6" s="633" t="s">
        <v>156</v>
      </c>
      <c r="S6" s="634"/>
      <c r="T6" s="634"/>
      <c r="U6" s="636"/>
    </row>
    <row r="7" spans="1:21" ht="29.25" customHeight="1" x14ac:dyDescent="0.25">
      <c r="A7" s="452"/>
      <c r="B7" s="452"/>
      <c r="C7" s="452"/>
      <c r="D7" s="452"/>
      <c r="E7" s="456"/>
      <c r="F7" s="457"/>
      <c r="G7" s="452"/>
      <c r="H7" s="452"/>
      <c r="I7" s="452"/>
      <c r="J7" s="452"/>
      <c r="K7" s="637">
        <v>2016</v>
      </c>
      <c r="L7" s="452">
        <v>2017</v>
      </c>
      <c r="M7" s="452">
        <v>2018</v>
      </c>
      <c r="N7" s="631" t="s">
        <v>154</v>
      </c>
      <c r="O7" s="632"/>
      <c r="P7" s="631" t="s">
        <v>98</v>
      </c>
      <c r="Q7" s="632"/>
      <c r="R7" s="633" t="s">
        <v>154</v>
      </c>
      <c r="S7" s="634"/>
      <c r="T7" s="631" t="s">
        <v>98</v>
      </c>
      <c r="U7" s="635"/>
    </row>
    <row r="8" spans="1:21" ht="21.75" customHeight="1" x14ac:dyDescent="0.25">
      <c r="A8" s="453"/>
      <c r="B8" s="453"/>
      <c r="C8" s="453"/>
      <c r="D8" s="453"/>
      <c r="E8" s="189"/>
      <c r="F8" s="189"/>
      <c r="G8" s="453"/>
      <c r="H8" s="453"/>
      <c r="I8" s="453"/>
      <c r="J8" s="453"/>
      <c r="K8" s="638"/>
      <c r="L8" s="453"/>
      <c r="M8" s="453"/>
      <c r="N8" s="181" t="s">
        <v>169</v>
      </c>
      <c r="O8" s="181" t="s">
        <v>170</v>
      </c>
      <c r="P8" s="181" t="s">
        <v>169</v>
      </c>
      <c r="Q8" s="181" t="s">
        <v>170</v>
      </c>
      <c r="R8" s="181" t="s">
        <v>169</v>
      </c>
      <c r="S8" s="181" t="s">
        <v>170</v>
      </c>
      <c r="T8" s="181" t="s">
        <v>169</v>
      </c>
      <c r="U8" s="181" t="s">
        <v>170</v>
      </c>
    </row>
    <row r="9" spans="1:21" ht="15.75" x14ac:dyDescent="0.2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x14ac:dyDescent="0.25">
      <c r="A10" s="7"/>
      <c r="B10" s="444" t="s">
        <v>15</v>
      </c>
      <c r="C10" s="445"/>
      <c r="D10" s="445"/>
      <c r="E10" s="445"/>
      <c r="F10" s="446"/>
      <c r="G10" s="19"/>
      <c r="H10" s="19"/>
      <c r="I10" s="98"/>
      <c r="J10" s="20">
        <f>J11+J12+J13+J14</f>
        <v>1527853.17252</v>
      </c>
      <c r="K10" s="20">
        <f>K11+K12+K13+K14</f>
        <v>875210.40819999995</v>
      </c>
      <c r="L10" s="20">
        <f>L11+L12+L13+L14</f>
        <v>626420.59520999994</v>
      </c>
      <c r="M10" s="20">
        <f>M11+M12+M13+M14</f>
        <v>26222.169110000003</v>
      </c>
      <c r="N10" s="18"/>
      <c r="O10" s="269"/>
      <c r="P10" s="269"/>
      <c r="Q10" s="269"/>
      <c r="R10" s="109"/>
      <c r="S10" s="109"/>
      <c r="T10" s="109"/>
      <c r="U10" s="109"/>
    </row>
    <row r="11" spans="1:21" ht="51" x14ac:dyDescent="0.25">
      <c r="A11" s="397"/>
      <c r="B11" s="398"/>
      <c r="C11" s="398"/>
      <c r="D11" s="398"/>
      <c r="E11" s="398"/>
      <c r="F11" s="398"/>
      <c r="G11" s="398"/>
      <c r="H11" s="399"/>
      <c r="I11" s="14" t="s">
        <v>60</v>
      </c>
      <c r="J11" s="11">
        <f t="shared" ref="J11:M14" si="0">J17+J92</f>
        <v>154625.85251999996</v>
      </c>
      <c r="K11" s="11">
        <f>K17+K92</f>
        <v>90444.028199999957</v>
      </c>
      <c r="L11" s="11">
        <f t="shared" si="0"/>
        <v>55570.405209999983</v>
      </c>
      <c r="M11" s="11">
        <f t="shared" si="0"/>
        <v>8611.4191100000007</v>
      </c>
      <c r="N11" s="266">
        <v>0</v>
      </c>
      <c r="O11" s="270">
        <v>0</v>
      </c>
      <c r="P11" s="270">
        <v>0</v>
      </c>
      <c r="Q11" s="270">
        <v>0</v>
      </c>
      <c r="R11" s="266">
        <v>0</v>
      </c>
      <c r="S11" s="270">
        <v>0</v>
      </c>
      <c r="T11" s="270">
        <v>0</v>
      </c>
      <c r="U11" s="270">
        <v>0</v>
      </c>
    </row>
    <row r="12" spans="1:21" ht="38.25" x14ac:dyDescent="0.25">
      <c r="A12" s="400"/>
      <c r="B12" s="401"/>
      <c r="C12" s="401"/>
      <c r="D12" s="401"/>
      <c r="E12" s="401"/>
      <c r="F12" s="401"/>
      <c r="G12" s="401"/>
      <c r="H12" s="402"/>
      <c r="I12" s="14" t="s">
        <v>61</v>
      </c>
      <c r="J12" s="11">
        <f t="shared" si="0"/>
        <v>57645.679999999993</v>
      </c>
      <c r="K12" s="11">
        <f t="shared" si="0"/>
        <v>33599.020000000004</v>
      </c>
      <c r="L12" s="11">
        <f t="shared" si="0"/>
        <v>6435.9100000000008</v>
      </c>
      <c r="M12" s="11">
        <f t="shared" si="0"/>
        <v>17610.75</v>
      </c>
      <c r="N12" s="266">
        <v>0</v>
      </c>
      <c r="O12" s="270">
        <v>0</v>
      </c>
      <c r="P12" s="270">
        <v>0</v>
      </c>
      <c r="Q12" s="270">
        <v>0</v>
      </c>
      <c r="R12" s="266">
        <v>0</v>
      </c>
      <c r="S12" s="270">
        <v>0</v>
      </c>
      <c r="T12" s="270">
        <v>0</v>
      </c>
      <c r="U12" s="270">
        <v>0</v>
      </c>
    </row>
    <row r="13" spans="1:21" ht="25.5" x14ac:dyDescent="0.25">
      <c r="A13" s="400"/>
      <c r="B13" s="401"/>
      <c r="C13" s="401"/>
      <c r="D13" s="401"/>
      <c r="E13" s="401"/>
      <c r="F13" s="401"/>
      <c r="G13" s="401"/>
      <c r="H13" s="402"/>
      <c r="I13" s="14" t="s">
        <v>14</v>
      </c>
      <c r="J13" s="11">
        <f t="shared" si="0"/>
        <v>631961.36</v>
      </c>
      <c r="K13" s="11">
        <f t="shared" si="0"/>
        <v>409357.22</v>
      </c>
      <c r="L13" s="11">
        <f t="shared" si="0"/>
        <v>222604.14</v>
      </c>
      <c r="M13" s="11">
        <f t="shared" si="0"/>
        <v>0</v>
      </c>
      <c r="N13" s="266">
        <v>0</v>
      </c>
      <c r="O13" s="270">
        <v>0</v>
      </c>
      <c r="P13" s="270">
        <v>0</v>
      </c>
      <c r="Q13" s="270">
        <v>0</v>
      </c>
      <c r="R13" s="266">
        <v>0</v>
      </c>
      <c r="S13" s="270">
        <v>0</v>
      </c>
      <c r="T13" s="270">
        <v>0</v>
      </c>
      <c r="U13" s="270">
        <v>0</v>
      </c>
    </row>
    <row r="14" spans="1:21" ht="25.5" x14ac:dyDescent="0.25">
      <c r="A14" s="403"/>
      <c r="B14" s="404"/>
      <c r="C14" s="404"/>
      <c r="D14" s="404"/>
      <c r="E14" s="404"/>
      <c r="F14" s="404"/>
      <c r="G14" s="404"/>
      <c r="H14" s="405"/>
      <c r="I14" s="14" t="s">
        <v>13</v>
      </c>
      <c r="J14" s="11">
        <f t="shared" si="0"/>
        <v>683620.28</v>
      </c>
      <c r="K14" s="11">
        <f t="shared" si="0"/>
        <v>341810.14</v>
      </c>
      <c r="L14" s="11">
        <f t="shared" si="0"/>
        <v>341810.14</v>
      </c>
      <c r="M14" s="11">
        <f t="shared" si="0"/>
        <v>0</v>
      </c>
      <c r="N14" s="266">
        <v>0</v>
      </c>
      <c r="O14" s="270">
        <v>0</v>
      </c>
      <c r="P14" s="270">
        <v>0</v>
      </c>
      <c r="Q14" s="270">
        <v>0</v>
      </c>
      <c r="R14" s="266">
        <v>0</v>
      </c>
      <c r="S14" s="270">
        <v>0</v>
      </c>
      <c r="T14" s="270">
        <v>0</v>
      </c>
      <c r="U14" s="270">
        <v>0</v>
      </c>
    </row>
    <row r="15" spans="1:21" ht="15.75" x14ac:dyDescent="0.25">
      <c r="A15" s="447" t="s">
        <v>30</v>
      </c>
      <c r="B15" s="448"/>
      <c r="C15" s="448"/>
      <c r="D15" s="448"/>
      <c r="E15" s="448"/>
      <c r="F15" s="448"/>
      <c r="G15" s="448"/>
      <c r="H15" s="449"/>
      <c r="I15" s="29"/>
      <c r="J15" s="30"/>
      <c r="K15" s="30"/>
      <c r="L15" s="30"/>
      <c r="M15" s="30"/>
      <c r="N15" s="29"/>
      <c r="O15" s="269"/>
      <c r="P15" s="269"/>
      <c r="Q15" s="269"/>
      <c r="R15" s="269"/>
      <c r="S15" s="269"/>
      <c r="T15" s="269"/>
      <c r="U15" s="269"/>
    </row>
    <row r="16" spans="1:21" ht="15.75" x14ac:dyDescent="0.25">
      <c r="A16" s="503"/>
      <c r="B16" s="504"/>
      <c r="C16" s="504"/>
      <c r="D16" s="504"/>
      <c r="E16" s="504"/>
      <c r="F16" s="504"/>
      <c r="G16" s="504"/>
      <c r="H16" s="505"/>
      <c r="I16" s="74" t="s">
        <v>62</v>
      </c>
      <c r="J16" s="75">
        <f>J17+J18+J19+J20</f>
        <v>1065257.04</v>
      </c>
      <c r="K16" s="75">
        <f>K17+K18+K19+K20</f>
        <v>544529.62</v>
      </c>
      <c r="L16" s="75">
        <f>L17+L18+L19+L20</f>
        <v>495228.53</v>
      </c>
      <c r="M16" s="75">
        <f>M17+M18+M19+M20</f>
        <v>25498.89</v>
      </c>
      <c r="N16" s="266">
        <v>0</v>
      </c>
      <c r="O16" s="270">
        <v>0</v>
      </c>
      <c r="P16" s="270">
        <v>0</v>
      </c>
      <c r="Q16" s="270">
        <v>0</v>
      </c>
      <c r="R16" s="266">
        <v>0</v>
      </c>
      <c r="S16" s="270">
        <v>0</v>
      </c>
      <c r="T16" s="270">
        <v>0</v>
      </c>
      <c r="U16" s="270">
        <v>0</v>
      </c>
    </row>
    <row r="17" spans="1:21" ht="51" x14ac:dyDescent="0.25">
      <c r="A17" s="506"/>
      <c r="B17" s="507"/>
      <c r="C17" s="507"/>
      <c r="D17" s="507"/>
      <c r="E17" s="507"/>
      <c r="F17" s="507"/>
      <c r="G17" s="507"/>
      <c r="H17" s="508"/>
      <c r="I17" s="14" t="s">
        <v>60</v>
      </c>
      <c r="J17" s="11">
        <f>J22+J32+J65</f>
        <v>145111.13999999996</v>
      </c>
      <c r="K17" s="11">
        <f>K22+K32+K65</f>
        <v>84884.579999999958</v>
      </c>
      <c r="L17" s="11">
        <f>L22+L32+L65</f>
        <v>52338.419999999984</v>
      </c>
      <c r="M17" s="11">
        <f>M22+M32+M65</f>
        <v>7888.14</v>
      </c>
      <c r="N17" s="266">
        <v>0</v>
      </c>
      <c r="O17" s="270">
        <v>0</v>
      </c>
      <c r="P17" s="270">
        <v>0</v>
      </c>
      <c r="Q17" s="270">
        <v>0</v>
      </c>
      <c r="R17" s="266">
        <v>0</v>
      </c>
      <c r="S17" s="270">
        <v>0</v>
      </c>
      <c r="T17" s="270">
        <v>0</v>
      </c>
      <c r="U17" s="270">
        <v>0</v>
      </c>
    </row>
    <row r="18" spans="1:21" ht="38.25" x14ac:dyDescent="0.25">
      <c r="A18" s="506"/>
      <c r="B18" s="507"/>
      <c r="C18" s="507"/>
      <c r="D18" s="507"/>
      <c r="E18" s="507"/>
      <c r="F18" s="507"/>
      <c r="G18" s="507"/>
      <c r="H18" s="508"/>
      <c r="I18" s="14" t="s">
        <v>61</v>
      </c>
      <c r="J18" s="11">
        <f t="shared" ref="J18:M20" si="1">J23+J33+J66</f>
        <v>52178.159999999996</v>
      </c>
      <c r="K18" s="11">
        <f t="shared" si="1"/>
        <v>28131.5</v>
      </c>
      <c r="L18" s="11">
        <f t="shared" si="1"/>
        <v>6435.9100000000008</v>
      </c>
      <c r="M18" s="11">
        <f t="shared" si="1"/>
        <v>17610.75</v>
      </c>
      <c r="N18" s="266">
        <v>0</v>
      </c>
      <c r="O18" s="270">
        <v>0</v>
      </c>
      <c r="P18" s="270">
        <v>0</v>
      </c>
      <c r="Q18" s="270">
        <v>0</v>
      </c>
      <c r="R18" s="266">
        <v>0</v>
      </c>
      <c r="S18" s="270">
        <v>0</v>
      </c>
      <c r="T18" s="270">
        <v>0</v>
      </c>
      <c r="U18" s="270">
        <v>0</v>
      </c>
    </row>
    <row r="19" spans="1:21" ht="25.5" x14ac:dyDescent="0.25">
      <c r="A19" s="506"/>
      <c r="B19" s="507"/>
      <c r="C19" s="507"/>
      <c r="D19" s="507"/>
      <c r="E19" s="507"/>
      <c r="F19" s="507"/>
      <c r="G19" s="507"/>
      <c r="H19" s="508"/>
      <c r="I19" s="14" t="s">
        <v>14</v>
      </c>
      <c r="J19" s="11">
        <f t="shared" si="1"/>
        <v>184347.46</v>
      </c>
      <c r="K19" s="11">
        <f t="shared" si="1"/>
        <v>89703.4</v>
      </c>
      <c r="L19" s="11">
        <f t="shared" si="1"/>
        <v>94644.06</v>
      </c>
      <c r="M19" s="11">
        <f t="shared" si="1"/>
        <v>0</v>
      </c>
      <c r="N19" s="266">
        <v>0</v>
      </c>
      <c r="O19" s="270">
        <v>0</v>
      </c>
      <c r="P19" s="270">
        <v>0</v>
      </c>
      <c r="Q19" s="270">
        <v>0</v>
      </c>
      <c r="R19" s="266">
        <v>0</v>
      </c>
      <c r="S19" s="270">
        <v>0</v>
      </c>
      <c r="T19" s="270">
        <v>0</v>
      </c>
      <c r="U19" s="270">
        <v>0</v>
      </c>
    </row>
    <row r="20" spans="1:21" ht="25.5" x14ac:dyDescent="0.25">
      <c r="A20" s="509"/>
      <c r="B20" s="510"/>
      <c r="C20" s="510"/>
      <c r="D20" s="510"/>
      <c r="E20" s="510"/>
      <c r="F20" s="510"/>
      <c r="G20" s="510"/>
      <c r="H20" s="511"/>
      <c r="I20" s="14" t="s">
        <v>13</v>
      </c>
      <c r="J20" s="55">
        <f t="shared" si="1"/>
        <v>683620.28</v>
      </c>
      <c r="K20" s="55">
        <f t="shared" si="1"/>
        <v>341810.14</v>
      </c>
      <c r="L20" s="55">
        <f t="shared" si="1"/>
        <v>341810.14</v>
      </c>
      <c r="M20" s="55">
        <f t="shared" si="1"/>
        <v>0</v>
      </c>
      <c r="N20" s="266">
        <v>0</v>
      </c>
      <c r="O20" s="270">
        <v>0</v>
      </c>
      <c r="P20" s="270">
        <v>0</v>
      </c>
      <c r="Q20" s="270">
        <v>0</v>
      </c>
      <c r="R20" s="266">
        <v>0</v>
      </c>
      <c r="S20" s="270">
        <v>0</v>
      </c>
      <c r="T20" s="270">
        <v>0</v>
      </c>
      <c r="U20" s="270">
        <v>0</v>
      </c>
    </row>
    <row r="21" spans="1:21" ht="35.25" customHeight="1" x14ac:dyDescent="0.25">
      <c r="A21" s="7" t="s">
        <v>72</v>
      </c>
      <c r="B21" s="444" t="s">
        <v>51</v>
      </c>
      <c r="C21" s="445"/>
      <c r="D21" s="445"/>
      <c r="E21" s="445"/>
      <c r="F21" s="446"/>
      <c r="G21" s="19"/>
      <c r="H21" s="19"/>
      <c r="I21" s="98"/>
      <c r="J21" s="20"/>
      <c r="K21" s="20"/>
      <c r="L21" s="20"/>
      <c r="M21" s="20"/>
      <c r="N21" s="18"/>
      <c r="O21" s="271"/>
      <c r="P21" s="271"/>
      <c r="Q21" s="271"/>
      <c r="R21" s="18"/>
      <c r="S21" s="271"/>
      <c r="T21" s="271"/>
      <c r="U21" s="271"/>
    </row>
    <row r="22" spans="1:21" ht="51" x14ac:dyDescent="0.25">
      <c r="A22" s="433"/>
      <c r="B22" s="397"/>
      <c r="C22" s="398"/>
      <c r="D22" s="398"/>
      <c r="E22" s="398"/>
      <c r="F22" s="398"/>
      <c r="G22" s="398"/>
      <c r="H22" s="399"/>
      <c r="I22" s="14" t="s">
        <v>60</v>
      </c>
      <c r="J22" s="12">
        <f>J27</f>
        <v>145111.13999999996</v>
      </c>
      <c r="K22" s="12">
        <f>K27</f>
        <v>84884.579999999958</v>
      </c>
      <c r="L22" s="12">
        <f>L27</f>
        <v>52338.419999999984</v>
      </c>
      <c r="M22" s="12">
        <f>M27+M88</f>
        <v>7888.14</v>
      </c>
      <c r="N22" s="267">
        <v>0</v>
      </c>
      <c r="O22" s="2">
        <v>0</v>
      </c>
      <c r="P22" s="2">
        <v>0</v>
      </c>
      <c r="Q22" s="2">
        <v>0</v>
      </c>
      <c r="R22" s="267">
        <v>0</v>
      </c>
      <c r="S22" s="2">
        <v>0</v>
      </c>
      <c r="T22" s="2">
        <v>0</v>
      </c>
      <c r="U22" s="2">
        <v>0</v>
      </c>
    </row>
    <row r="23" spans="1:21" ht="38.25" x14ac:dyDescent="0.25">
      <c r="A23" s="434"/>
      <c r="B23" s="400"/>
      <c r="C23" s="401"/>
      <c r="D23" s="401"/>
      <c r="E23" s="401"/>
      <c r="F23" s="401"/>
      <c r="G23" s="401"/>
      <c r="H23" s="402"/>
      <c r="I23" s="14" t="s">
        <v>61</v>
      </c>
      <c r="J23" s="12">
        <v>0</v>
      </c>
      <c r="K23" s="12">
        <v>0</v>
      </c>
      <c r="L23" s="12">
        <v>0</v>
      </c>
      <c r="M23" s="12">
        <v>0</v>
      </c>
      <c r="N23" s="267">
        <v>0</v>
      </c>
      <c r="O23" s="2">
        <v>0</v>
      </c>
      <c r="P23" s="2">
        <v>0</v>
      </c>
      <c r="Q23" s="2">
        <v>0</v>
      </c>
      <c r="R23" s="267">
        <v>0</v>
      </c>
      <c r="S23" s="2">
        <v>0</v>
      </c>
      <c r="T23" s="2">
        <v>0</v>
      </c>
      <c r="U23" s="2">
        <v>0</v>
      </c>
    </row>
    <row r="24" spans="1:21" ht="25.5" x14ac:dyDescent="0.25">
      <c r="A24" s="434"/>
      <c r="B24" s="400"/>
      <c r="C24" s="401"/>
      <c r="D24" s="401"/>
      <c r="E24" s="401"/>
      <c r="F24" s="401"/>
      <c r="G24" s="401"/>
      <c r="H24" s="402"/>
      <c r="I24" s="14" t="s">
        <v>14</v>
      </c>
      <c r="J24" s="12">
        <f>J29</f>
        <v>0</v>
      </c>
      <c r="K24" s="12">
        <f t="shared" ref="K24:M25" si="2">K29</f>
        <v>0</v>
      </c>
      <c r="L24" s="12">
        <f t="shared" si="2"/>
        <v>0</v>
      </c>
      <c r="M24" s="12">
        <f t="shared" si="2"/>
        <v>0</v>
      </c>
      <c r="N24" s="267">
        <v>0</v>
      </c>
      <c r="O24" s="2">
        <v>0</v>
      </c>
      <c r="P24" s="2">
        <v>0</v>
      </c>
      <c r="Q24" s="2">
        <v>0</v>
      </c>
      <c r="R24" s="267">
        <v>0</v>
      </c>
      <c r="S24" s="2">
        <v>0</v>
      </c>
      <c r="T24" s="2">
        <v>0</v>
      </c>
      <c r="U24" s="2">
        <v>0</v>
      </c>
    </row>
    <row r="25" spans="1:21" ht="25.5" x14ac:dyDescent="0.25">
      <c r="A25" s="435"/>
      <c r="B25" s="403"/>
      <c r="C25" s="404"/>
      <c r="D25" s="404"/>
      <c r="E25" s="404"/>
      <c r="F25" s="404"/>
      <c r="G25" s="404"/>
      <c r="H25" s="405"/>
      <c r="I25" s="14" t="s">
        <v>13</v>
      </c>
      <c r="J25" s="12">
        <f>J30</f>
        <v>683620.28</v>
      </c>
      <c r="K25" s="12">
        <f t="shared" si="2"/>
        <v>341810.14</v>
      </c>
      <c r="L25" s="12">
        <f t="shared" si="2"/>
        <v>341810.14</v>
      </c>
      <c r="M25" s="12">
        <f t="shared" si="2"/>
        <v>0</v>
      </c>
      <c r="N25" s="267">
        <v>0</v>
      </c>
      <c r="O25" s="2">
        <v>0</v>
      </c>
      <c r="P25" s="2">
        <v>0</v>
      </c>
      <c r="Q25" s="2">
        <v>0</v>
      </c>
      <c r="R25" s="267">
        <v>0</v>
      </c>
      <c r="S25" s="2">
        <v>0</v>
      </c>
      <c r="T25" s="2">
        <v>0</v>
      </c>
      <c r="U25" s="2">
        <v>0</v>
      </c>
    </row>
    <row r="26" spans="1:21" ht="25.5" x14ac:dyDescent="0.25">
      <c r="A26" s="415" t="s">
        <v>73</v>
      </c>
      <c r="B26" s="182" t="s">
        <v>52</v>
      </c>
      <c r="C26" s="376"/>
      <c r="D26" s="376"/>
      <c r="E26" s="376"/>
      <c r="F26" s="103" t="s">
        <v>21</v>
      </c>
      <c r="G26" s="376"/>
      <c r="H26" s="376"/>
      <c r="I26" s="10"/>
      <c r="J26" s="13">
        <f>J27+J28+J29+J30</f>
        <v>828731.41999999993</v>
      </c>
      <c r="K26" s="214">
        <f>K27+K28+K29+K30</f>
        <v>426694.72</v>
      </c>
      <c r="L26" s="13">
        <f>L27+L28+L29+L30</f>
        <v>394148.56</v>
      </c>
      <c r="M26" s="13">
        <f>M27+M28+M29+M30</f>
        <v>7888.14</v>
      </c>
      <c r="N26" s="266">
        <v>0</v>
      </c>
      <c r="O26" s="270">
        <v>0</v>
      </c>
      <c r="P26" s="270">
        <v>0</v>
      </c>
      <c r="Q26" s="270">
        <v>0</v>
      </c>
      <c r="R26" s="266">
        <v>0</v>
      </c>
      <c r="S26" s="270">
        <v>0</v>
      </c>
      <c r="T26" s="270">
        <v>0</v>
      </c>
      <c r="U26" s="270">
        <v>0</v>
      </c>
    </row>
    <row r="27" spans="1:21" ht="51" x14ac:dyDescent="0.25">
      <c r="A27" s="416"/>
      <c r="B27" s="406" t="s">
        <v>41</v>
      </c>
      <c r="C27" s="377"/>
      <c r="D27" s="377"/>
      <c r="E27" s="377"/>
      <c r="F27" s="104"/>
      <c r="G27" s="377"/>
      <c r="H27" s="377"/>
      <c r="I27" s="14" t="s">
        <v>60</v>
      </c>
      <c r="J27" s="64">
        <f>K27+L27+M27</f>
        <v>145111.13999999996</v>
      </c>
      <c r="K27" s="16">
        <f>426694.72-K30</f>
        <v>84884.579999999958</v>
      </c>
      <c r="L27" s="16">
        <f>394148.56-L30</f>
        <v>52338.419999999984</v>
      </c>
      <c r="M27" s="16">
        <v>7888.14</v>
      </c>
      <c r="N27" s="267">
        <v>0</v>
      </c>
      <c r="O27" s="2">
        <v>0</v>
      </c>
      <c r="P27" s="2">
        <v>0</v>
      </c>
      <c r="Q27" s="2">
        <v>0</v>
      </c>
      <c r="R27" s="267">
        <v>0</v>
      </c>
      <c r="S27" s="2">
        <v>0</v>
      </c>
      <c r="T27" s="2">
        <v>0</v>
      </c>
      <c r="U27" s="2">
        <v>0</v>
      </c>
    </row>
    <row r="28" spans="1:21" ht="38.25" x14ac:dyDescent="0.25">
      <c r="A28" s="416"/>
      <c r="B28" s="407"/>
      <c r="C28" s="378"/>
      <c r="D28" s="378"/>
      <c r="E28" s="378"/>
      <c r="F28" s="104"/>
      <c r="G28" s="377"/>
      <c r="H28" s="377"/>
      <c r="I28" s="14" t="s">
        <v>61</v>
      </c>
      <c r="J28" s="16">
        <f>K28+L28+M28</f>
        <v>0</v>
      </c>
      <c r="K28" s="16">
        <v>0</v>
      </c>
      <c r="L28" s="64">
        <v>0</v>
      </c>
      <c r="M28" s="64">
        <v>0</v>
      </c>
      <c r="N28" s="267">
        <v>0</v>
      </c>
      <c r="O28" s="2">
        <v>0</v>
      </c>
      <c r="P28" s="2">
        <v>0</v>
      </c>
      <c r="Q28" s="2">
        <v>0</v>
      </c>
      <c r="R28" s="267">
        <v>0</v>
      </c>
      <c r="S28" s="2">
        <v>0</v>
      </c>
      <c r="T28" s="2">
        <v>0</v>
      </c>
      <c r="U28" s="2">
        <v>0</v>
      </c>
    </row>
    <row r="29" spans="1:21" ht="25.5" x14ac:dyDescent="0.25">
      <c r="A29" s="416"/>
      <c r="B29" s="407"/>
      <c r="C29" s="378"/>
      <c r="D29" s="378"/>
      <c r="E29" s="378"/>
      <c r="F29" s="104"/>
      <c r="G29" s="377"/>
      <c r="H29" s="377"/>
      <c r="I29" s="14" t="s">
        <v>14</v>
      </c>
      <c r="J29" s="16">
        <v>0</v>
      </c>
      <c r="K29" s="16">
        <v>0</v>
      </c>
      <c r="L29" s="64">
        <v>0</v>
      </c>
      <c r="M29" s="64">
        <v>0</v>
      </c>
      <c r="N29" s="267">
        <v>0</v>
      </c>
      <c r="O29" s="2">
        <v>0</v>
      </c>
      <c r="P29" s="2">
        <v>0</v>
      </c>
      <c r="Q29" s="2">
        <v>0</v>
      </c>
      <c r="R29" s="267">
        <v>0</v>
      </c>
      <c r="S29" s="2">
        <v>0</v>
      </c>
      <c r="T29" s="2">
        <v>0</v>
      </c>
      <c r="U29" s="2">
        <v>0</v>
      </c>
    </row>
    <row r="30" spans="1:21" ht="25.5" x14ac:dyDescent="0.25">
      <c r="A30" s="417"/>
      <c r="B30" s="408"/>
      <c r="C30" s="379"/>
      <c r="D30" s="379"/>
      <c r="E30" s="379"/>
      <c r="F30" s="104"/>
      <c r="G30" s="414"/>
      <c r="H30" s="414"/>
      <c r="I30" s="14" t="s">
        <v>13</v>
      </c>
      <c r="J30" s="16">
        <f>K30+L30+M30</f>
        <v>683620.28</v>
      </c>
      <c r="K30" s="16">
        <v>341810.14</v>
      </c>
      <c r="L30" s="16">
        <v>341810.14</v>
      </c>
      <c r="M30" s="64">
        <v>0</v>
      </c>
      <c r="N30" s="267">
        <v>0</v>
      </c>
      <c r="O30" s="2">
        <v>0</v>
      </c>
      <c r="P30" s="2">
        <v>0</v>
      </c>
      <c r="Q30" s="2">
        <v>0</v>
      </c>
      <c r="R30" s="267">
        <v>0</v>
      </c>
      <c r="S30" s="2">
        <v>0</v>
      </c>
      <c r="T30" s="2">
        <v>0</v>
      </c>
      <c r="U30" s="2">
        <v>0</v>
      </c>
    </row>
    <row r="31" spans="1:21" ht="15.75" x14ac:dyDescent="0.25">
      <c r="A31" s="18"/>
      <c r="B31" s="423" t="s">
        <v>50</v>
      </c>
      <c r="C31" s="423"/>
      <c r="D31" s="423"/>
      <c r="E31" s="423"/>
      <c r="F31" s="423"/>
      <c r="G31" s="423"/>
      <c r="H31" s="423"/>
      <c r="I31" s="98"/>
      <c r="J31" s="20"/>
      <c r="K31" s="20"/>
      <c r="L31" s="20"/>
      <c r="M31" s="20"/>
      <c r="N31" s="225"/>
      <c r="O31" s="271"/>
      <c r="P31" s="271"/>
      <c r="Q31" s="271"/>
      <c r="R31" s="225"/>
      <c r="S31" s="271"/>
      <c r="T31" s="271"/>
      <c r="U31" s="271"/>
    </row>
    <row r="32" spans="1:21" ht="51" x14ac:dyDescent="0.25">
      <c r="A32" s="397"/>
      <c r="B32" s="398"/>
      <c r="C32" s="398"/>
      <c r="D32" s="398"/>
      <c r="E32" s="398"/>
      <c r="F32" s="398"/>
      <c r="G32" s="398"/>
      <c r="H32" s="399"/>
      <c r="I32" s="14" t="s">
        <v>60</v>
      </c>
      <c r="J32" s="12">
        <f t="shared" ref="J32:M35" si="3">J37+J58</f>
        <v>0</v>
      </c>
      <c r="K32" s="12">
        <f t="shared" si="3"/>
        <v>0</v>
      </c>
      <c r="L32" s="12">
        <f t="shared" si="3"/>
        <v>0</v>
      </c>
      <c r="M32" s="12">
        <f t="shared" si="3"/>
        <v>0</v>
      </c>
      <c r="N32" s="267">
        <v>0</v>
      </c>
      <c r="O32" s="2">
        <v>0</v>
      </c>
      <c r="P32" s="2">
        <v>0</v>
      </c>
      <c r="Q32" s="2">
        <v>0</v>
      </c>
      <c r="R32" s="267">
        <v>0</v>
      </c>
      <c r="S32" s="2">
        <v>0</v>
      </c>
      <c r="T32" s="2">
        <v>0</v>
      </c>
      <c r="U32" s="2">
        <v>0</v>
      </c>
    </row>
    <row r="33" spans="1:21" ht="38.25" x14ac:dyDescent="0.25">
      <c r="A33" s="400"/>
      <c r="B33" s="401"/>
      <c r="C33" s="401"/>
      <c r="D33" s="401"/>
      <c r="E33" s="401"/>
      <c r="F33" s="401"/>
      <c r="G33" s="401"/>
      <c r="H33" s="402"/>
      <c r="I33" s="14" t="s">
        <v>61</v>
      </c>
      <c r="J33" s="12">
        <f t="shared" si="3"/>
        <v>7889.63</v>
      </c>
      <c r="K33" s="12">
        <f t="shared" si="3"/>
        <v>548.5</v>
      </c>
      <c r="L33" s="12">
        <f t="shared" si="3"/>
        <v>6008.8600000000006</v>
      </c>
      <c r="M33" s="12">
        <f t="shared" si="3"/>
        <v>1332.27</v>
      </c>
      <c r="N33" s="267">
        <v>0</v>
      </c>
      <c r="O33" s="2">
        <v>0</v>
      </c>
      <c r="P33" s="2">
        <v>0</v>
      </c>
      <c r="Q33" s="2">
        <v>0</v>
      </c>
      <c r="R33" s="267">
        <v>0</v>
      </c>
      <c r="S33" s="2">
        <v>0</v>
      </c>
      <c r="T33" s="2">
        <v>0</v>
      </c>
      <c r="U33" s="2">
        <v>0</v>
      </c>
    </row>
    <row r="34" spans="1:21" ht="25.5" x14ac:dyDescent="0.25">
      <c r="A34" s="400"/>
      <c r="B34" s="401"/>
      <c r="C34" s="401"/>
      <c r="D34" s="401"/>
      <c r="E34" s="401"/>
      <c r="F34" s="401"/>
      <c r="G34" s="401"/>
      <c r="H34" s="402"/>
      <c r="I34" s="14" t="s">
        <v>14</v>
      </c>
      <c r="J34" s="12">
        <f t="shared" si="3"/>
        <v>184347.46</v>
      </c>
      <c r="K34" s="12">
        <f t="shared" si="3"/>
        <v>89703.4</v>
      </c>
      <c r="L34" s="12">
        <f t="shared" si="3"/>
        <v>94644.06</v>
      </c>
      <c r="M34" s="12">
        <f t="shared" si="3"/>
        <v>0</v>
      </c>
      <c r="N34" s="267">
        <v>0</v>
      </c>
      <c r="O34" s="2">
        <v>0</v>
      </c>
      <c r="P34" s="2">
        <v>0</v>
      </c>
      <c r="Q34" s="2">
        <v>0</v>
      </c>
      <c r="R34" s="267">
        <v>0</v>
      </c>
      <c r="S34" s="2">
        <v>0</v>
      </c>
      <c r="T34" s="2">
        <v>0</v>
      </c>
      <c r="U34" s="2">
        <v>0</v>
      </c>
    </row>
    <row r="35" spans="1:21" ht="25.5" x14ac:dyDescent="0.25">
      <c r="A35" s="403"/>
      <c r="B35" s="404"/>
      <c r="C35" s="404"/>
      <c r="D35" s="404"/>
      <c r="E35" s="404"/>
      <c r="F35" s="404"/>
      <c r="G35" s="404"/>
      <c r="H35" s="405"/>
      <c r="I35" s="14" t="s">
        <v>13</v>
      </c>
      <c r="J35" s="12">
        <f t="shared" si="3"/>
        <v>0</v>
      </c>
      <c r="K35" s="12">
        <f t="shared" si="3"/>
        <v>0</v>
      </c>
      <c r="L35" s="12">
        <f t="shared" si="3"/>
        <v>0</v>
      </c>
      <c r="M35" s="12">
        <f t="shared" si="3"/>
        <v>0</v>
      </c>
      <c r="N35" s="267">
        <v>0</v>
      </c>
      <c r="O35" s="2">
        <v>0</v>
      </c>
      <c r="P35" s="2">
        <v>0</v>
      </c>
      <c r="Q35" s="2">
        <v>0</v>
      </c>
      <c r="R35" s="267">
        <v>0</v>
      </c>
      <c r="S35" s="2">
        <v>0</v>
      </c>
      <c r="T35" s="2">
        <v>0</v>
      </c>
      <c r="U35" s="2">
        <v>0</v>
      </c>
    </row>
    <row r="36" spans="1:21" ht="15.75" x14ac:dyDescent="0.25">
      <c r="A36" s="44" t="s">
        <v>64</v>
      </c>
      <c r="B36" s="418" t="s">
        <v>45</v>
      </c>
      <c r="C36" s="419"/>
      <c r="D36" s="419"/>
      <c r="E36" s="419"/>
      <c r="F36" s="419"/>
      <c r="G36" s="419"/>
      <c r="H36" s="420"/>
      <c r="I36" s="98"/>
      <c r="J36" s="20"/>
      <c r="K36" s="20"/>
      <c r="L36" s="20"/>
      <c r="M36" s="20"/>
      <c r="N36" s="225"/>
      <c r="O36" s="271"/>
      <c r="P36" s="271"/>
      <c r="Q36" s="271"/>
      <c r="R36" s="225"/>
      <c r="S36" s="271"/>
      <c r="T36" s="271"/>
      <c r="U36" s="271"/>
    </row>
    <row r="37" spans="1:21" ht="51" x14ac:dyDescent="0.25">
      <c r="A37" s="494"/>
      <c r="B37" s="383"/>
      <c r="C37" s="384"/>
      <c r="D37" s="384"/>
      <c r="E37" s="384"/>
      <c r="F37" s="384"/>
      <c r="G37" s="384"/>
      <c r="H37" s="385"/>
      <c r="I37" s="14" t="s">
        <v>60</v>
      </c>
      <c r="J37" s="12">
        <v>0</v>
      </c>
      <c r="K37" s="12">
        <f>K41+K43</f>
        <v>0</v>
      </c>
      <c r="L37" s="12">
        <v>0</v>
      </c>
      <c r="M37" s="12">
        <f>M41+M43</f>
        <v>0</v>
      </c>
      <c r="N37" s="267">
        <v>0</v>
      </c>
      <c r="O37" s="2">
        <v>0</v>
      </c>
      <c r="P37" s="2">
        <v>0</v>
      </c>
      <c r="Q37" s="2">
        <v>0</v>
      </c>
      <c r="R37" s="267">
        <v>0</v>
      </c>
      <c r="S37" s="2">
        <v>0</v>
      </c>
      <c r="T37" s="2">
        <v>0</v>
      </c>
      <c r="U37" s="2">
        <v>0</v>
      </c>
    </row>
    <row r="38" spans="1:21" ht="38.25" x14ac:dyDescent="0.25">
      <c r="A38" s="494"/>
      <c r="B38" s="386"/>
      <c r="C38" s="387"/>
      <c r="D38" s="387"/>
      <c r="E38" s="387"/>
      <c r="F38" s="387"/>
      <c r="G38" s="387"/>
      <c r="H38" s="388"/>
      <c r="I38" s="14" t="s">
        <v>61</v>
      </c>
      <c r="J38" s="12">
        <f>J49+J52+J54+J41+J43</f>
        <v>7750.63</v>
      </c>
      <c r="K38" s="12">
        <f>K49+K52+K54+K41+K43</f>
        <v>409.5</v>
      </c>
      <c r="L38" s="12">
        <f>L49+L52+L54+L41+L43</f>
        <v>6008.8600000000006</v>
      </c>
      <c r="M38" s="12">
        <f>M49+M52+M54+M41+M43</f>
        <v>1332.27</v>
      </c>
      <c r="N38" s="267">
        <v>0</v>
      </c>
      <c r="O38" s="2">
        <v>0</v>
      </c>
      <c r="P38" s="2">
        <v>0</v>
      </c>
      <c r="Q38" s="2">
        <v>0</v>
      </c>
      <c r="R38" s="267">
        <v>0</v>
      </c>
      <c r="S38" s="2">
        <v>0</v>
      </c>
      <c r="T38" s="2">
        <v>0</v>
      </c>
      <c r="U38" s="2">
        <v>0</v>
      </c>
    </row>
    <row r="39" spans="1:21" ht="25.5" x14ac:dyDescent="0.25">
      <c r="A39" s="494"/>
      <c r="B39" s="386"/>
      <c r="C39" s="387"/>
      <c r="D39" s="387"/>
      <c r="E39" s="387"/>
      <c r="F39" s="387"/>
      <c r="G39" s="387"/>
      <c r="H39" s="388"/>
      <c r="I39" s="14" t="s">
        <v>14</v>
      </c>
      <c r="J39" s="12">
        <f>J45</f>
        <v>184347.46</v>
      </c>
      <c r="K39" s="12">
        <f>K45</f>
        <v>89703.4</v>
      </c>
      <c r="L39" s="12">
        <f>L45</f>
        <v>94644.06</v>
      </c>
      <c r="M39" s="12">
        <f>M45</f>
        <v>0</v>
      </c>
      <c r="N39" s="267">
        <v>0</v>
      </c>
      <c r="O39" s="2">
        <v>0</v>
      </c>
      <c r="P39" s="2">
        <v>0</v>
      </c>
      <c r="Q39" s="2">
        <v>0</v>
      </c>
      <c r="R39" s="267">
        <v>0</v>
      </c>
      <c r="S39" s="2">
        <v>0</v>
      </c>
      <c r="T39" s="2">
        <v>0</v>
      </c>
      <c r="U39" s="2">
        <v>0</v>
      </c>
    </row>
    <row r="40" spans="1:21" ht="25.5" x14ac:dyDescent="0.25">
      <c r="A40" s="494"/>
      <c r="B40" s="389"/>
      <c r="C40" s="390"/>
      <c r="D40" s="390"/>
      <c r="E40" s="390"/>
      <c r="F40" s="390"/>
      <c r="G40" s="390"/>
      <c r="H40" s="391"/>
      <c r="I40" s="14" t="s">
        <v>13</v>
      </c>
      <c r="J40" s="12">
        <v>0</v>
      </c>
      <c r="K40" s="12">
        <v>0</v>
      </c>
      <c r="L40" s="12">
        <v>0</v>
      </c>
      <c r="M40" s="12">
        <v>0</v>
      </c>
      <c r="N40" s="267">
        <v>0</v>
      </c>
      <c r="O40" s="2">
        <v>0</v>
      </c>
      <c r="P40" s="2">
        <v>0</v>
      </c>
      <c r="Q40" s="2">
        <v>0</v>
      </c>
      <c r="R40" s="267">
        <v>0</v>
      </c>
      <c r="S40" s="2">
        <v>0</v>
      </c>
      <c r="T40" s="2">
        <v>0</v>
      </c>
      <c r="U40" s="2">
        <v>0</v>
      </c>
    </row>
    <row r="41" spans="1:21" ht="25.5" x14ac:dyDescent="0.25">
      <c r="A41" s="466" t="s">
        <v>65</v>
      </c>
      <c r="B41" s="182" t="s">
        <v>53</v>
      </c>
      <c r="C41" s="376">
        <v>600</v>
      </c>
      <c r="D41" s="376">
        <v>1100</v>
      </c>
      <c r="E41" s="376"/>
      <c r="F41" s="376"/>
      <c r="G41" s="94"/>
      <c r="H41" s="94"/>
      <c r="I41" s="374" t="s">
        <v>61</v>
      </c>
      <c r="J41" s="11">
        <f t="shared" ref="J41:J56" si="4">K41+L41+M41</f>
        <v>2858.34</v>
      </c>
      <c r="K41" s="11">
        <f>K42</f>
        <v>0</v>
      </c>
      <c r="L41" s="11">
        <f>L42</f>
        <v>2858.34</v>
      </c>
      <c r="M41" s="11">
        <f>M42</f>
        <v>0</v>
      </c>
      <c r="N41" s="266">
        <v>0</v>
      </c>
      <c r="O41" s="270">
        <v>0</v>
      </c>
      <c r="P41" s="270">
        <v>0</v>
      </c>
      <c r="Q41" s="270">
        <v>0</v>
      </c>
      <c r="R41" s="266">
        <v>0</v>
      </c>
      <c r="S41" s="270">
        <v>0</v>
      </c>
      <c r="T41" s="270">
        <v>0</v>
      </c>
      <c r="U41" s="270">
        <v>0</v>
      </c>
    </row>
    <row r="42" spans="1:21" ht="15.75" x14ac:dyDescent="0.25">
      <c r="A42" s="467"/>
      <c r="B42" s="8" t="s">
        <v>39</v>
      </c>
      <c r="C42" s="377"/>
      <c r="D42" s="377"/>
      <c r="E42" s="377"/>
      <c r="F42" s="377"/>
      <c r="G42" s="23">
        <v>2017</v>
      </c>
      <c r="H42" s="23">
        <v>2017</v>
      </c>
      <c r="I42" s="375"/>
      <c r="J42" s="32">
        <f t="shared" si="4"/>
        <v>2858.34</v>
      </c>
      <c r="K42" s="12">
        <v>0</v>
      </c>
      <c r="L42" s="60">
        <v>2858.34</v>
      </c>
      <c r="M42" s="60">
        <v>0</v>
      </c>
      <c r="N42" s="267"/>
      <c r="O42" s="2"/>
      <c r="P42" s="2"/>
      <c r="Q42" s="2"/>
      <c r="R42" s="267"/>
      <c r="S42" s="2"/>
      <c r="T42" s="2"/>
      <c r="U42" s="2"/>
    </row>
    <row r="43" spans="1:21" ht="25.5" x14ac:dyDescent="0.25">
      <c r="A43" s="409" t="s">
        <v>74</v>
      </c>
      <c r="B43" s="183" t="s">
        <v>54</v>
      </c>
      <c r="C43" s="411">
        <v>400</v>
      </c>
      <c r="D43" s="421">
        <v>720</v>
      </c>
      <c r="E43" s="376"/>
      <c r="F43" s="376"/>
      <c r="G43" s="99"/>
      <c r="H43" s="99"/>
      <c r="I43" s="374" t="s">
        <v>61</v>
      </c>
      <c r="J43" s="53">
        <f t="shared" si="4"/>
        <v>2041.3</v>
      </c>
      <c r="K43" s="53">
        <f>K44</f>
        <v>0</v>
      </c>
      <c r="L43" s="53">
        <f>L44</f>
        <v>2041.3</v>
      </c>
      <c r="M43" s="53">
        <f>M44</f>
        <v>0</v>
      </c>
      <c r="N43" s="266">
        <v>0</v>
      </c>
      <c r="O43" s="270">
        <v>0</v>
      </c>
      <c r="P43" s="270">
        <v>0</v>
      </c>
      <c r="Q43" s="270">
        <v>0</v>
      </c>
      <c r="R43" s="266">
        <v>0</v>
      </c>
      <c r="S43" s="270">
        <v>0</v>
      </c>
      <c r="T43" s="270">
        <v>0</v>
      </c>
      <c r="U43" s="270">
        <v>0</v>
      </c>
    </row>
    <row r="44" spans="1:21" ht="15.75" x14ac:dyDescent="0.25">
      <c r="A44" s="410"/>
      <c r="B44" s="4" t="s">
        <v>39</v>
      </c>
      <c r="C44" s="412"/>
      <c r="D44" s="422"/>
      <c r="E44" s="377"/>
      <c r="F44" s="452"/>
      <c r="G44" s="23">
        <v>2017</v>
      </c>
      <c r="H44" s="23">
        <v>2017</v>
      </c>
      <c r="I44" s="375"/>
      <c r="J44" s="32">
        <f t="shared" si="4"/>
        <v>2041.3</v>
      </c>
      <c r="K44" s="12">
        <v>0</v>
      </c>
      <c r="L44" s="12">
        <v>2041.3</v>
      </c>
      <c r="M44" s="12">
        <v>0</v>
      </c>
      <c r="N44" s="267"/>
      <c r="O44" s="2"/>
      <c r="P44" s="2"/>
      <c r="Q44" s="2"/>
      <c r="R44" s="267"/>
      <c r="S44" s="2"/>
      <c r="T44" s="2"/>
      <c r="U44" s="2"/>
    </row>
    <row r="45" spans="1:21" ht="25.5" x14ac:dyDescent="0.25">
      <c r="A45" s="392" t="s">
        <v>75</v>
      </c>
      <c r="B45" s="184" t="s">
        <v>37</v>
      </c>
      <c r="C45" s="411" t="s">
        <v>18</v>
      </c>
      <c r="D45" s="411">
        <v>12000</v>
      </c>
      <c r="E45" s="376"/>
      <c r="F45" s="376"/>
      <c r="G45" s="380">
        <v>2016</v>
      </c>
      <c r="H45" s="380">
        <v>2017</v>
      </c>
      <c r="I45" s="50" t="s">
        <v>14</v>
      </c>
      <c r="J45" s="54">
        <f t="shared" si="4"/>
        <v>184347.46</v>
      </c>
      <c r="K45" s="54">
        <f>K46+K47+K48</f>
        <v>89703.4</v>
      </c>
      <c r="L45" s="54">
        <f>L46+L47+L48</f>
        <v>94644.06</v>
      </c>
      <c r="M45" s="54">
        <v>0</v>
      </c>
      <c r="N45" s="46" t="s">
        <v>38</v>
      </c>
      <c r="O45" s="271"/>
      <c r="P45" s="271"/>
      <c r="Q45" s="271"/>
      <c r="R45" s="46"/>
      <c r="S45" s="271"/>
      <c r="T45" s="271"/>
      <c r="U45" s="271"/>
    </row>
    <row r="46" spans="1:21" ht="15.75" x14ac:dyDescent="0.25">
      <c r="A46" s="393"/>
      <c r="B46" s="472" t="s">
        <v>41</v>
      </c>
      <c r="C46" s="412"/>
      <c r="D46" s="412"/>
      <c r="E46" s="377"/>
      <c r="F46" s="377"/>
      <c r="G46" s="381"/>
      <c r="H46" s="381"/>
      <c r="I46" s="1" t="s">
        <v>43</v>
      </c>
      <c r="J46" s="12">
        <f t="shared" si="4"/>
        <v>175135.59</v>
      </c>
      <c r="K46" s="51">
        <v>85220.34</v>
      </c>
      <c r="L46" s="51">
        <v>89915.25</v>
      </c>
      <c r="M46" s="51">
        <v>0</v>
      </c>
      <c r="N46" s="268"/>
      <c r="O46" s="271"/>
      <c r="P46" s="271"/>
      <c r="Q46" s="271"/>
      <c r="R46" s="268"/>
      <c r="S46" s="271"/>
      <c r="T46" s="271"/>
      <c r="U46" s="271"/>
    </row>
    <row r="47" spans="1:21" ht="15.75" x14ac:dyDescent="0.25">
      <c r="A47" s="96"/>
      <c r="B47" s="473"/>
      <c r="C47" s="412"/>
      <c r="D47" s="412"/>
      <c r="E47" s="377"/>
      <c r="F47" s="377"/>
      <c r="G47" s="381"/>
      <c r="H47" s="381"/>
      <c r="I47" s="1" t="s">
        <v>42</v>
      </c>
      <c r="J47" s="12">
        <f t="shared" si="4"/>
        <v>8754.2400000000016</v>
      </c>
      <c r="K47" s="51">
        <v>4262.72</v>
      </c>
      <c r="L47" s="51">
        <v>4491.5200000000004</v>
      </c>
      <c r="M47" s="51">
        <v>0</v>
      </c>
      <c r="N47" s="268"/>
      <c r="O47" s="271"/>
      <c r="P47" s="271"/>
      <c r="Q47" s="271"/>
      <c r="R47" s="268"/>
      <c r="S47" s="271"/>
      <c r="T47" s="271"/>
      <c r="U47" s="271"/>
    </row>
    <row r="48" spans="1:21" ht="15.75" x14ac:dyDescent="0.25">
      <c r="A48" s="96"/>
      <c r="B48" s="474"/>
      <c r="C48" s="413"/>
      <c r="D48" s="413"/>
      <c r="E48" s="414"/>
      <c r="F48" s="414"/>
      <c r="G48" s="382"/>
      <c r="H48" s="382"/>
      <c r="I48" s="1" t="s">
        <v>44</v>
      </c>
      <c r="J48" s="12">
        <f t="shared" si="4"/>
        <v>457.63</v>
      </c>
      <c r="K48" s="51">
        <v>220.34</v>
      </c>
      <c r="L48" s="51">
        <v>237.29</v>
      </c>
      <c r="M48" s="51">
        <v>0</v>
      </c>
      <c r="N48" s="268"/>
      <c r="O48" s="271"/>
      <c r="P48" s="271"/>
      <c r="Q48" s="271"/>
      <c r="R48" s="268"/>
      <c r="S48" s="271"/>
      <c r="T48" s="271"/>
      <c r="U48" s="271"/>
    </row>
    <row r="49" spans="1:21" ht="38.25" x14ac:dyDescent="0.25">
      <c r="A49" s="392" t="s">
        <v>76</v>
      </c>
      <c r="B49" s="184" t="s">
        <v>55</v>
      </c>
      <c r="C49" s="411">
        <v>110</v>
      </c>
      <c r="D49" s="436">
        <v>285</v>
      </c>
      <c r="E49" s="376"/>
      <c r="F49" s="376"/>
      <c r="G49" s="95">
        <v>2016</v>
      </c>
      <c r="H49" s="95">
        <v>2017</v>
      </c>
      <c r="I49" s="477" t="s">
        <v>61</v>
      </c>
      <c r="J49" s="53">
        <f t="shared" si="4"/>
        <v>1357.71</v>
      </c>
      <c r="K49" s="213">
        <f>K50+K51</f>
        <v>409.5</v>
      </c>
      <c r="L49" s="53">
        <f>L50+L51</f>
        <v>0</v>
      </c>
      <c r="M49" s="53">
        <f>M50+M51</f>
        <v>948.21</v>
      </c>
      <c r="N49" s="266">
        <v>0</v>
      </c>
      <c r="O49" s="270">
        <v>0</v>
      </c>
      <c r="P49" s="270">
        <v>0</v>
      </c>
      <c r="Q49" s="270">
        <v>0</v>
      </c>
      <c r="R49" s="266">
        <v>0</v>
      </c>
      <c r="S49" s="270">
        <v>0</v>
      </c>
      <c r="T49" s="270">
        <v>0</v>
      </c>
      <c r="U49" s="270">
        <v>0</v>
      </c>
    </row>
    <row r="50" spans="1:21" ht="15.75" x14ac:dyDescent="0.25">
      <c r="A50" s="393"/>
      <c r="B50" s="8" t="s">
        <v>39</v>
      </c>
      <c r="C50" s="412"/>
      <c r="D50" s="437"/>
      <c r="E50" s="377"/>
      <c r="F50" s="377"/>
      <c r="G50" s="95">
        <v>2016</v>
      </c>
      <c r="H50" s="95">
        <v>2016</v>
      </c>
      <c r="I50" s="478"/>
      <c r="J50" s="32">
        <f t="shared" si="4"/>
        <v>409.5</v>
      </c>
      <c r="K50" s="12">
        <v>409.5</v>
      </c>
      <c r="L50" s="12">
        <v>0</v>
      </c>
      <c r="M50" s="12">
        <v>0</v>
      </c>
      <c r="N50" s="267"/>
      <c r="O50" s="2"/>
      <c r="P50" s="2"/>
      <c r="Q50" s="2"/>
      <c r="R50" s="267"/>
      <c r="S50" s="2"/>
      <c r="T50" s="2"/>
      <c r="U50" s="2"/>
    </row>
    <row r="51" spans="1:21" ht="15.75" x14ac:dyDescent="0.25">
      <c r="A51" s="468"/>
      <c r="B51" s="8" t="s">
        <v>41</v>
      </c>
      <c r="C51" s="413"/>
      <c r="D51" s="438"/>
      <c r="E51" s="414"/>
      <c r="F51" s="414"/>
      <c r="G51" s="95">
        <v>2018</v>
      </c>
      <c r="H51" s="95">
        <v>2018</v>
      </c>
      <c r="I51" s="501"/>
      <c r="J51" s="32">
        <f t="shared" si="4"/>
        <v>948.21</v>
      </c>
      <c r="K51" s="32">
        <v>0</v>
      </c>
      <c r="L51" s="32">
        <v>0</v>
      </c>
      <c r="M51" s="32">
        <v>948.21</v>
      </c>
      <c r="N51" s="267"/>
      <c r="O51" s="2"/>
      <c r="P51" s="2"/>
      <c r="Q51" s="2"/>
      <c r="R51" s="267"/>
      <c r="S51" s="2"/>
      <c r="T51" s="2"/>
      <c r="U51" s="2"/>
    </row>
    <row r="52" spans="1:21" ht="25.5" x14ac:dyDescent="0.25">
      <c r="A52" s="392" t="s">
        <v>77</v>
      </c>
      <c r="B52" s="185" t="s">
        <v>56</v>
      </c>
      <c r="C52" s="411">
        <v>110</v>
      </c>
      <c r="D52" s="411">
        <v>670</v>
      </c>
      <c r="E52" s="376"/>
      <c r="F52" s="376"/>
      <c r="G52" s="94"/>
      <c r="H52" s="94"/>
      <c r="I52" s="477" t="s">
        <v>61</v>
      </c>
      <c r="J52" s="11">
        <f t="shared" si="4"/>
        <v>879.31</v>
      </c>
      <c r="K52" s="11">
        <f>K53</f>
        <v>0</v>
      </c>
      <c r="L52" s="11">
        <f>L53</f>
        <v>879.31</v>
      </c>
      <c r="M52" s="11">
        <f>M53</f>
        <v>0</v>
      </c>
      <c r="N52" s="266">
        <v>0</v>
      </c>
      <c r="O52" s="270">
        <v>0</v>
      </c>
      <c r="P52" s="270">
        <v>0</v>
      </c>
      <c r="Q52" s="270">
        <v>0</v>
      </c>
      <c r="R52" s="266">
        <v>0</v>
      </c>
      <c r="S52" s="270">
        <v>0</v>
      </c>
      <c r="T52" s="270">
        <v>0</v>
      </c>
      <c r="U52" s="270">
        <v>0</v>
      </c>
    </row>
    <row r="53" spans="1:21" ht="15.75" x14ac:dyDescent="0.25">
      <c r="A53" s="393"/>
      <c r="B53" s="8" t="s">
        <v>39</v>
      </c>
      <c r="C53" s="412"/>
      <c r="D53" s="412"/>
      <c r="E53" s="377"/>
      <c r="F53" s="377"/>
      <c r="G53" s="95">
        <v>2017</v>
      </c>
      <c r="H53" s="95">
        <v>2017</v>
      </c>
      <c r="I53" s="478"/>
      <c r="J53" s="12">
        <f t="shared" si="4"/>
        <v>879.31</v>
      </c>
      <c r="K53" s="32">
        <v>0</v>
      </c>
      <c r="L53" s="32">
        <v>879.31</v>
      </c>
      <c r="M53" s="32">
        <v>0</v>
      </c>
      <c r="N53" s="268"/>
      <c r="O53" s="271"/>
      <c r="P53" s="271"/>
      <c r="Q53" s="271"/>
      <c r="R53" s="268"/>
      <c r="S53" s="271"/>
      <c r="T53" s="271"/>
      <c r="U53" s="271"/>
    </row>
    <row r="54" spans="1:21" ht="25.5" x14ac:dyDescent="0.25">
      <c r="A54" s="392" t="s">
        <v>78</v>
      </c>
      <c r="B54" s="184" t="s">
        <v>57</v>
      </c>
      <c r="C54" s="436">
        <v>110</v>
      </c>
      <c r="D54" s="436">
        <v>110</v>
      </c>
      <c r="E54" s="439"/>
      <c r="F54" s="436"/>
      <c r="G54" s="99">
        <v>2017</v>
      </c>
      <c r="H54" s="99">
        <v>2018</v>
      </c>
      <c r="I54" s="374" t="s">
        <v>61</v>
      </c>
      <c r="J54" s="53">
        <f t="shared" si="4"/>
        <v>613.97</v>
      </c>
      <c r="K54" s="53">
        <f>K55+K56</f>
        <v>0</v>
      </c>
      <c r="L54" s="53">
        <f>L55+L56</f>
        <v>229.91</v>
      </c>
      <c r="M54" s="53">
        <f>M55+M56</f>
        <v>384.06</v>
      </c>
      <c r="N54" s="266">
        <v>0</v>
      </c>
      <c r="O54" s="270">
        <v>0</v>
      </c>
      <c r="P54" s="270">
        <v>0</v>
      </c>
      <c r="Q54" s="270">
        <v>0</v>
      </c>
      <c r="R54" s="266">
        <v>0</v>
      </c>
      <c r="S54" s="270">
        <v>0</v>
      </c>
      <c r="T54" s="270">
        <v>0</v>
      </c>
      <c r="U54" s="270">
        <v>0</v>
      </c>
    </row>
    <row r="55" spans="1:21" ht="15.75" x14ac:dyDescent="0.25">
      <c r="A55" s="393"/>
      <c r="B55" s="8" t="s">
        <v>39</v>
      </c>
      <c r="C55" s="437"/>
      <c r="D55" s="437"/>
      <c r="E55" s="440"/>
      <c r="F55" s="475"/>
      <c r="G55" s="23">
        <v>2017</v>
      </c>
      <c r="H55" s="23">
        <v>2017</v>
      </c>
      <c r="I55" s="502"/>
      <c r="J55" s="32">
        <f t="shared" si="4"/>
        <v>229.91</v>
      </c>
      <c r="K55" s="32">
        <v>0</v>
      </c>
      <c r="L55" s="32">
        <v>229.91</v>
      </c>
      <c r="M55" s="32">
        <v>0</v>
      </c>
      <c r="N55" s="2"/>
      <c r="O55" s="271"/>
      <c r="P55" s="271"/>
      <c r="Q55" s="271"/>
      <c r="R55" s="2"/>
      <c r="S55" s="271"/>
      <c r="T55" s="271"/>
      <c r="U55" s="271"/>
    </row>
    <row r="56" spans="1:21" ht="15.75" x14ac:dyDescent="0.25">
      <c r="A56" s="468"/>
      <c r="B56" s="8" t="s">
        <v>41</v>
      </c>
      <c r="C56" s="438"/>
      <c r="D56" s="438"/>
      <c r="E56" s="441"/>
      <c r="F56" s="476"/>
      <c r="G56" s="23">
        <v>2018</v>
      </c>
      <c r="H56" s="23">
        <v>2018</v>
      </c>
      <c r="I56" s="375"/>
      <c r="J56" s="32">
        <f t="shared" si="4"/>
        <v>384.06</v>
      </c>
      <c r="K56" s="32">
        <v>0</v>
      </c>
      <c r="L56" s="32">
        <v>0</v>
      </c>
      <c r="M56" s="32">
        <v>384.06</v>
      </c>
      <c r="N56" s="22"/>
      <c r="O56" s="271"/>
      <c r="P56" s="271"/>
      <c r="Q56" s="271"/>
      <c r="R56" s="22"/>
      <c r="S56" s="271"/>
      <c r="T56" s="271"/>
      <c r="U56" s="271"/>
    </row>
    <row r="57" spans="1:21" ht="15.75" x14ac:dyDescent="0.25">
      <c r="A57" s="433" t="s">
        <v>66</v>
      </c>
      <c r="B57" s="444" t="s">
        <v>49</v>
      </c>
      <c r="C57" s="469"/>
      <c r="D57" s="469"/>
      <c r="E57" s="469"/>
      <c r="F57" s="469"/>
      <c r="G57" s="469"/>
      <c r="H57" s="470"/>
      <c r="I57" s="98"/>
      <c r="J57" s="20"/>
      <c r="K57" s="20"/>
      <c r="L57" s="20"/>
      <c r="M57" s="20"/>
      <c r="N57" s="225"/>
      <c r="O57" s="271"/>
      <c r="P57" s="271"/>
      <c r="Q57" s="271"/>
      <c r="R57" s="225"/>
      <c r="S57" s="271"/>
      <c r="T57" s="271"/>
      <c r="U57" s="271"/>
    </row>
    <row r="58" spans="1:21" ht="51" x14ac:dyDescent="0.25">
      <c r="A58" s="434"/>
      <c r="B58" s="383"/>
      <c r="C58" s="384"/>
      <c r="D58" s="384"/>
      <c r="E58" s="384"/>
      <c r="F58" s="384"/>
      <c r="G58" s="384"/>
      <c r="H58" s="385"/>
      <c r="I58" s="14" t="s">
        <v>60</v>
      </c>
      <c r="J58" s="51">
        <v>0</v>
      </c>
      <c r="K58" s="51">
        <v>0</v>
      </c>
      <c r="L58" s="51">
        <v>0</v>
      </c>
      <c r="M58" s="51">
        <v>0</v>
      </c>
      <c r="N58" s="267">
        <v>0</v>
      </c>
      <c r="O58" s="2">
        <v>0</v>
      </c>
      <c r="P58" s="2">
        <v>0</v>
      </c>
      <c r="Q58" s="2">
        <v>0</v>
      </c>
      <c r="R58" s="267">
        <v>0</v>
      </c>
      <c r="S58" s="2">
        <v>0</v>
      </c>
      <c r="T58" s="2">
        <v>0</v>
      </c>
      <c r="U58" s="2">
        <v>0</v>
      </c>
    </row>
    <row r="59" spans="1:21" ht="38.25" x14ac:dyDescent="0.25">
      <c r="A59" s="434"/>
      <c r="B59" s="386"/>
      <c r="C59" s="387"/>
      <c r="D59" s="387"/>
      <c r="E59" s="387"/>
      <c r="F59" s="387"/>
      <c r="G59" s="387"/>
      <c r="H59" s="388"/>
      <c r="I59" s="14" t="s">
        <v>61</v>
      </c>
      <c r="J59" s="12">
        <f>J62</f>
        <v>139</v>
      </c>
      <c r="K59" s="12">
        <f>K62</f>
        <v>139</v>
      </c>
      <c r="L59" s="12">
        <f>L62</f>
        <v>0</v>
      </c>
      <c r="M59" s="12">
        <f>M62</f>
        <v>0</v>
      </c>
      <c r="N59" s="267">
        <v>0</v>
      </c>
      <c r="O59" s="2">
        <v>0</v>
      </c>
      <c r="P59" s="2">
        <v>0</v>
      </c>
      <c r="Q59" s="2">
        <v>0</v>
      </c>
      <c r="R59" s="267">
        <v>0</v>
      </c>
      <c r="S59" s="2">
        <v>0</v>
      </c>
      <c r="T59" s="2">
        <v>0</v>
      </c>
      <c r="U59" s="2">
        <v>0</v>
      </c>
    </row>
    <row r="60" spans="1:21" ht="25.5" x14ac:dyDescent="0.25">
      <c r="A60" s="434"/>
      <c r="B60" s="386"/>
      <c r="C60" s="387"/>
      <c r="D60" s="387"/>
      <c r="E60" s="387"/>
      <c r="F60" s="387"/>
      <c r="G60" s="387"/>
      <c r="H60" s="388"/>
      <c r="I60" s="14" t="s">
        <v>14</v>
      </c>
      <c r="J60" s="51">
        <v>0</v>
      </c>
      <c r="K60" s="51">
        <v>0</v>
      </c>
      <c r="L60" s="51">
        <v>0</v>
      </c>
      <c r="M60" s="51">
        <v>0</v>
      </c>
      <c r="N60" s="267">
        <v>0</v>
      </c>
      <c r="O60" s="2">
        <v>0</v>
      </c>
      <c r="P60" s="2">
        <v>0</v>
      </c>
      <c r="Q60" s="2">
        <v>0</v>
      </c>
      <c r="R60" s="267">
        <v>0</v>
      </c>
      <c r="S60" s="2">
        <v>0</v>
      </c>
      <c r="T60" s="2">
        <v>0</v>
      </c>
      <c r="U60" s="2">
        <v>0</v>
      </c>
    </row>
    <row r="61" spans="1:21" ht="25.5" x14ac:dyDescent="0.25">
      <c r="A61" s="435"/>
      <c r="B61" s="389"/>
      <c r="C61" s="390"/>
      <c r="D61" s="390"/>
      <c r="E61" s="390"/>
      <c r="F61" s="390"/>
      <c r="G61" s="390"/>
      <c r="H61" s="391"/>
      <c r="I61" s="14" t="s">
        <v>13</v>
      </c>
      <c r="J61" s="51">
        <v>0</v>
      </c>
      <c r="K61" s="51">
        <v>0</v>
      </c>
      <c r="L61" s="51">
        <v>0</v>
      </c>
      <c r="M61" s="51">
        <v>0</v>
      </c>
      <c r="N61" s="267">
        <v>0</v>
      </c>
      <c r="O61" s="2">
        <v>0</v>
      </c>
      <c r="P61" s="2">
        <v>0</v>
      </c>
      <c r="Q61" s="2">
        <v>0</v>
      </c>
      <c r="R61" s="267">
        <v>0</v>
      </c>
      <c r="S61" s="2">
        <v>0</v>
      </c>
      <c r="T61" s="2">
        <v>0</v>
      </c>
      <c r="U61" s="2">
        <v>0</v>
      </c>
    </row>
    <row r="62" spans="1:21" ht="38.25" x14ac:dyDescent="0.25">
      <c r="A62" s="512" t="s">
        <v>79</v>
      </c>
      <c r="B62" s="186" t="s">
        <v>48</v>
      </c>
      <c r="C62" s="471"/>
      <c r="D62" s="394"/>
      <c r="E62" s="394"/>
      <c r="F62" s="394"/>
      <c r="G62" s="394">
        <v>2016</v>
      </c>
      <c r="H62" s="394">
        <v>2016</v>
      </c>
      <c r="I62" s="477" t="s">
        <v>61</v>
      </c>
      <c r="J62" s="11">
        <f>J63</f>
        <v>139</v>
      </c>
      <c r="K62" s="213">
        <f>K63</f>
        <v>139</v>
      </c>
      <c r="L62" s="11">
        <f>L63</f>
        <v>0</v>
      </c>
      <c r="M62" s="11">
        <f>M63</f>
        <v>0</v>
      </c>
      <c r="N62" s="266">
        <v>0</v>
      </c>
      <c r="O62" s="270">
        <v>0</v>
      </c>
      <c r="P62" s="270">
        <v>0</v>
      </c>
      <c r="Q62" s="270">
        <v>0</v>
      </c>
      <c r="R62" s="266">
        <v>0</v>
      </c>
      <c r="S62" s="270">
        <v>0</v>
      </c>
      <c r="T62" s="270">
        <v>0</v>
      </c>
      <c r="U62" s="270">
        <v>0</v>
      </c>
    </row>
    <row r="63" spans="1:21" x14ac:dyDescent="0.25">
      <c r="A63" s="428"/>
      <c r="B63" s="49" t="s">
        <v>39</v>
      </c>
      <c r="C63" s="452"/>
      <c r="D63" s="452"/>
      <c r="E63" s="395"/>
      <c r="F63" s="452"/>
      <c r="G63" s="396"/>
      <c r="H63" s="396"/>
      <c r="I63" s="501"/>
      <c r="J63" s="12">
        <f>K63+L63+M63</f>
        <v>139</v>
      </c>
      <c r="K63" s="12">
        <v>139</v>
      </c>
      <c r="L63" s="12">
        <v>0</v>
      </c>
      <c r="M63" s="12">
        <v>0</v>
      </c>
      <c r="N63" s="9"/>
      <c r="O63" s="269"/>
      <c r="P63" s="269"/>
      <c r="Q63" s="269"/>
      <c r="R63" s="9"/>
      <c r="S63" s="269"/>
      <c r="T63" s="269"/>
      <c r="U63" s="269"/>
    </row>
    <row r="64" spans="1:21" ht="15.75" x14ac:dyDescent="0.25">
      <c r="A64" s="44"/>
      <c r="B64" s="418" t="s">
        <v>31</v>
      </c>
      <c r="C64" s="419"/>
      <c r="D64" s="419"/>
      <c r="E64" s="419"/>
      <c r="F64" s="419"/>
      <c r="G64" s="419"/>
      <c r="H64" s="420"/>
      <c r="I64" s="61"/>
      <c r="J64" s="16"/>
      <c r="K64" s="16"/>
      <c r="L64" s="16"/>
      <c r="M64" s="16"/>
      <c r="N64" s="18"/>
      <c r="O64" s="269"/>
      <c r="P64" s="269"/>
      <c r="Q64" s="269"/>
      <c r="R64" s="18"/>
      <c r="S64" s="269"/>
      <c r="T64" s="269"/>
      <c r="U64" s="269"/>
    </row>
    <row r="65" spans="1:21" ht="51" x14ac:dyDescent="0.25">
      <c r="A65" s="397"/>
      <c r="B65" s="398"/>
      <c r="C65" s="398"/>
      <c r="D65" s="398"/>
      <c r="E65" s="398"/>
      <c r="F65" s="398"/>
      <c r="G65" s="398"/>
      <c r="H65" s="399"/>
      <c r="I65" s="14" t="s">
        <v>60</v>
      </c>
      <c r="J65" s="12">
        <f t="shared" ref="J65:M68" si="5">J70+J82</f>
        <v>0</v>
      </c>
      <c r="K65" s="12">
        <f t="shared" si="5"/>
        <v>0</v>
      </c>
      <c r="L65" s="12">
        <f t="shared" si="5"/>
        <v>0</v>
      </c>
      <c r="M65" s="12">
        <f t="shared" si="5"/>
        <v>0</v>
      </c>
      <c r="N65" s="267">
        <v>0</v>
      </c>
      <c r="O65" s="2">
        <v>0</v>
      </c>
      <c r="P65" s="2">
        <v>0</v>
      </c>
      <c r="Q65" s="2">
        <v>0</v>
      </c>
      <c r="R65" s="267">
        <v>0</v>
      </c>
      <c r="S65" s="2">
        <v>0</v>
      </c>
      <c r="T65" s="2">
        <v>0</v>
      </c>
      <c r="U65" s="2">
        <v>0</v>
      </c>
    </row>
    <row r="66" spans="1:21" ht="38.25" x14ac:dyDescent="0.25">
      <c r="A66" s="400"/>
      <c r="B66" s="401"/>
      <c r="C66" s="401"/>
      <c r="D66" s="401"/>
      <c r="E66" s="401"/>
      <c r="F66" s="401"/>
      <c r="G66" s="401"/>
      <c r="H66" s="402"/>
      <c r="I66" s="14" t="s">
        <v>61</v>
      </c>
      <c r="J66" s="12">
        <f>J71+J83</f>
        <v>44288.53</v>
      </c>
      <c r="K66" s="12">
        <f t="shared" si="5"/>
        <v>27583</v>
      </c>
      <c r="L66" s="12">
        <f t="shared" si="5"/>
        <v>427.05</v>
      </c>
      <c r="M66" s="12">
        <f t="shared" si="5"/>
        <v>16278.48</v>
      </c>
      <c r="N66" s="267">
        <v>0</v>
      </c>
      <c r="O66" s="2">
        <v>0</v>
      </c>
      <c r="P66" s="2">
        <v>0</v>
      </c>
      <c r="Q66" s="2">
        <v>0</v>
      </c>
      <c r="R66" s="267">
        <v>0</v>
      </c>
      <c r="S66" s="2">
        <v>0</v>
      </c>
      <c r="T66" s="2">
        <v>0</v>
      </c>
      <c r="U66" s="2">
        <v>0</v>
      </c>
    </row>
    <row r="67" spans="1:21" ht="25.5" x14ac:dyDescent="0.25">
      <c r="A67" s="400"/>
      <c r="B67" s="401"/>
      <c r="C67" s="401"/>
      <c r="D67" s="401"/>
      <c r="E67" s="401"/>
      <c r="F67" s="401"/>
      <c r="G67" s="401"/>
      <c r="H67" s="402"/>
      <c r="I67" s="14" t="s">
        <v>14</v>
      </c>
      <c r="J67" s="12">
        <f t="shared" si="5"/>
        <v>0</v>
      </c>
      <c r="K67" s="12">
        <f t="shared" si="5"/>
        <v>0</v>
      </c>
      <c r="L67" s="12">
        <f t="shared" si="5"/>
        <v>0</v>
      </c>
      <c r="M67" s="12">
        <f t="shared" si="5"/>
        <v>0</v>
      </c>
      <c r="N67" s="267">
        <v>0</v>
      </c>
      <c r="O67" s="2">
        <v>0</v>
      </c>
      <c r="P67" s="2">
        <v>0</v>
      </c>
      <c r="Q67" s="2">
        <v>0</v>
      </c>
      <c r="R67" s="267">
        <v>0</v>
      </c>
      <c r="S67" s="2">
        <v>0</v>
      </c>
      <c r="T67" s="2">
        <v>0</v>
      </c>
      <c r="U67" s="2">
        <v>0</v>
      </c>
    </row>
    <row r="68" spans="1:21" ht="25.5" x14ac:dyDescent="0.25">
      <c r="A68" s="403"/>
      <c r="B68" s="404"/>
      <c r="C68" s="404"/>
      <c r="D68" s="404"/>
      <c r="E68" s="404"/>
      <c r="F68" s="404"/>
      <c r="G68" s="404"/>
      <c r="H68" s="405"/>
      <c r="I68" s="14" t="s">
        <v>13</v>
      </c>
      <c r="J68" s="12">
        <f t="shared" si="5"/>
        <v>0</v>
      </c>
      <c r="K68" s="12">
        <f t="shared" si="5"/>
        <v>0</v>
      </c>
      <c r="L68" s="12">
        <f t="shared" si="5"/>
        <v>0</v>
      </c>
      <c r="M68" s="12">
        <f t="shared" si="5"/>
        <v>0</v>
      </c>
      <c r="N68" s="267">
        <v>0</v>
      </c>
      <c r="O68" s="2">
        <v>0</v>
      </c>
      <c r="P68" s="2">
        <v>0</v>
      </c>
      <c r="Q68" s="2">
        <v>0</v>
      </c>
      <c r="R68" s="267">
        <v>0</v>
      </c>
      <c r="S68" s="2">
        <v>0</v>
      </c>
      <c r="T68" s="2">
        <v>0</v>
      </c>
      <c r="U68" s="2">
        <v>0</v>
      </c>
    </row>
    <row r="69" spans="1:21" ht="15.75" x14ac:dyDescent="0.25">
      <c r="A69" s="17" t="s">
        <v>28</v>
      </c>
      <c r="B69" s="444" t="s">
        <v>32</v>
      </c>
      <c r="C69" s="469"/>
      <c r="D69" s="469"/>
      <c r="E69" s="469"/>
      <c r="F69" s="469"/>
      <c r="G69" s="469"/>
      <c r="H69" s="470"/>
      <c r="I69" s="98"/>
      <c r="J69" s="20"/>
      <c r="K69" s="20"/>
      <c r="L69" s="20"/>
      <c r="M69" s="20"/>
      <c r="N69" s="225"/>
      <c r="O69" s="269"/>
      <c r="P69" s="269"/>
      <c r="Q69" s="269"/>
      <c r="R69" s="225"/>
      <c r="S69" s="269"/>
      <c r="T69" s="269"/>
      <c r="U69" s="269"/>
    </row>
    <row r="70" spans="1:21" ht="51" x14ac:dyDescent="0.25">
      <c r="A70" s="397"/>
      <c r="B70" s="398"/>
      <c r="C70" s="398"/>
      <c r="D70" s="398"/>
      <c r="E70" s="398"/>
      <c r="F70" s="398"/>
      <c r="G70" s="398"/>
      <c r="H70" s="399"/>
      <c r="I70" s="14" t="s">
        <v>60</v>
      </c>
      <c r="J70" s="12">
        <v>0</v>
      </c>
      <c r="K70" s="12">
        <f>K74+K76+K78</f>
        <v>0</v>
      </c>
      <c r="L70" s="12">
        <v>0</v>
      </c>
      <c r="M70" s="12">
        <v>0</v>
      </c>
      <c r="N70" s="267">
        <v>0</v>
      </c>
      <c r="O70" s="2">
        <v>0</v>
      </c>
      <c r="P70" s="2">
        <v>0</v>
      </c>
      <c r="Q70" s="2">
        <v>0</v>
      </c>
      <c r="R70" s="267">
        <v>0</v>
      </c>
      <c r="S70" s="2">
        <v>0</v>
      </c>
      <c r="T70" s="2">
        <v>0</v>
      </c>
      <c r="U70" s="2">
        <v>0</v>
      </c>
    </row>
    <row r="71" spans="1:21" ht="38.25" x14ac:dyDescent="0.25">
      <c r="A71" s="400"/>
      <c r="B71" s="401"/>
      <c r="C71" s="401"/>
      <c r="D71" s="401"/>
      <c r="E71" s="401"/>
      <c r="F71" s="401"/>
      <c r="G71" s="401"/>
      <c r="H71" s="402"/>
      <c r="I71" s="14" t="s">
        <v>61</v>
      </c>
      <c r="J71" s="12">
        <f>J74+J76+J78</f>
        <v>16705.53</v>
      </c>
      <c r="K71" s="12">
        <f>K74+K76+K78</f>
        <v>0</v>
      </c>
      <c r="L71" s="12">
        <f>L74+L76+L78</f>
        <v>427.05</v>
      </c>
      <c r="M71" s="12">
        <f>M74+M76+M78</f>
        <v>16278.48</v>
      </c>
      <c r="N71" s="267">
        <v>0</v>
      </c>
      <c r="O71" s="2">
        <v>0</v>
      </c>
      <c r="P71" s="2">
        <v>0</v>
      </c>
      <c r="Q71" s="2">
        <v>0</v>
      </c>
      <c r="R71" s="267">
        <v>0</v>
      </c>
      <c r="S71" s="2">
        <v>0</v>
      </c>
      <c r="T71" s="2">
        <v>0</v>
      </c>
      <c r="U71" s="2">
        <v>0</v>
      </c>
    </row>
    <row r="72" spans="1:21" ht="25.5" x14ac:dyDescent="0.25">
      <c r="A72" s="400"/>
      <c r="B72" s="401"/>
      <c r="C72" s="401"/>
      <c r="D72" s="401"/>
      <c r="E72" s="401"/>
      <c r="F72" s="401"/>
      <c r="G72" s="401"/>
      <c r="H72" s="402"/>
      <c r="I72" s="14" t="s">
        <v>14</v>
      </c>
      <c r="J72" s="12">
        <v>0</v>
      </c>
      <c r="K72" s="12">
        <v>0</v>
      </c>
      <c r="L72" s="12">
        <v>0</v>
      </c>
      <c r="M72" s="12">
        <v>0</v>
      </c>
      <c r="N72" s="267">
        <v>0</v>
      </c>
      <c r="O72" s="2">
        <v>0</v>
      </c>
      <c r="P72" s="2">
        <v>0</v>
      </c>
      <c r="Q72" s="2">
        <v>0</v>
      </c>
      <c r="R72" s="267">
        <v>0</v>
      </c>
      <c r="S72" s="2">
        <v>0</v>
      </c>
      <c r="T72" s="2">
        <v>0</v>
      </c>
      <c r="U72" s="2">
        <v>0</v>
      </c>
    </row>
    <row r="73" spans="1:21" ht="25.5" x14ac:dyDescent="0.25">
      <c r="A73" s="403"/>
      <c r="B73" s="404"/>
      <c r="C73" s="404"/>
      <c r="D73" s="404"/>
      <c r="E73" s="404"/>
      <c r="F73" s="404"/>
      <c r="G73" s="404"/>
      <c r="H73" s="405"/>
      <c r="I73" s="14" t="s">
        <v>13</v>
      </c>
      <c r="J73" s="12">
        <v>0</v>
      </c>
      <c r="K73" s="12">
        <v>0</v>
      </c>
      <c r="L73" s="12">
        <v>0</v>
      </c>
      <c r="M73" s="12">
        <v>0</v>
      </c>
      <c r="N73" s="267">
        <v>0</v>
      </c>
      <c r="O73" s="2">
        <v>0</v>
      </c>
      <c r="P73" s="2">
        <v>0</v>
      </c>
      <c r="Q73" s="2">
        <v>0</v>
      </c>
      <c r="R73" s="267">
        <v>0</v>
      </c>
      <c r="S73" s="2">
        <v>0</v>
      </c>
      <c r="T73" s="2">
        <v>0</v>
      </c>
      <c r="U73" s="2">
        <v>0</v>
      </c>
    </row>
    <row r="74" spans="1:21" ht="25.5" x14ac:dyDescent="0.25">
      <c r="A74" s="427" t="s">
        <v>67</v>
      </c>
      <c r="B74" s="184" t="s">
        <v>40</v>
      </c>
      <c r="C74" s="376" t="s">
        <v>22</v>
      </c>
      <c r="D74" s="376">
        <v>800</v>
      </c>
      <c r="E74" s="394"/>
      <c r="F74" s="394"/>
      <c r="G74" s="380">
        <v>2018</v>
      </c>
      <c r="H74" s="380">
        <v>2018</v>
      </c>
      <c r="I74" s="380" t="s">
        <v>61</v>
      </c>
      <c r="J74" s="11">
        <f>J75</f>
        <v>2359.2199999999998</v>
      </c>
      <c r="K74" s="11">
        <f>K75</f>
        <v>0</v>
      </c>
      <c r="L74" s="11">
        <f>L75</f>
        <v>0</v>
      </c>
      <c r="M74" s="11">
        <f>M75</f>
        <v>2359.2199999999998</v>
      </c>
      <c r="N74" s="266">
        <v>0</v>
      </c>
      <c r="O74" s="270">
        <v>0</v>
      </c>
      <c r="P74" s="270">
        <v>0</v>
      </c>
      <c r="Q74" s="270">
        <v>0</v>
      </c>
      <c r="R74" s="266">
        <v>0</v>
      </c>
      <c r="S74" s="270">
        <v>0</v>
      </c>
      <c r="T74" s="270">
        <v>0</v>
      </c>
      <c r="U74" s="270">
        <v>0</v>
      </c>
    </row>
    <row r="75" spans="1:21" ht="15.75" x14ac:dyDescent="0.25">
      <c r="A75" s="428"/>
      <c r="B75" s="8" t="s">
        <v>39</v>
      </c>
      <c r="C75" s="377"/>
      <c r="D75" s="377"/>
      <c r="E75" s="395"/>
      <c r="F75" s="452"/>
      <c r="G75" s="381"/>
      <c r="H75" s="381"/>
      <c r="I75" s="381"/>
      <c r="J75" s="12">
        <f>K75+L75+M75</f>
        <v>2359.2199999999998</v>
      </c>
      <c r="K75" s="12">
        <v>0</v>
      </c>
      <c r="L75" s="12">
        <v>0</v>
      </c>
      <c r="M75" s="12">
        <v>2359.2199999999998</v>
      </c>
      <c r="N75" s="267"/>
      <c r="O75" s="2"/>
      <c r="P75" s="2"/>
      <c r="Q75" s="2"/>
      <c r="R75" s="267"/>
      <c r="S75" s="2"/>
      <c r="T75" s="2"/>
      <c r="U75" s="2"/>
    </row>
    <row r="76" spans="1:21" ht="25.5" x14ac:dyDescent="0.25">
      <c r="A76" s="427" t="s">
        <v>80</v>
      </c>
      <c r="B76" s="184" t="s">
        <v>23</v>
      </c>
      <c r="C76" s="376">
        <v>400</v>
      </c>
      <c r="D76" s="376">
        <v>200</v>
      </c>
      <c r="E76" s="442"/>
      <c r="F76" s="443"/>
      <c r="G76" s="380">
        <v>2018</v>
      </c>
      <c r="H76" s="380">
        <v>2018</v>
      </c>
      <c r="I76" s="380" t="s">
        <v>61</v>
      </c>
      <c r="J76" s="52">
        <f>J77</f>
        <v>2151.33</v>
      </c>
      <c r="K76" s="52">
        <f>K77</f>
        <v>0</v>
      </c>
      <c r="L76" s="52">
        <f>L77</f>
        <v>0</v>
      </c>
      <c r="M76" s="52">
        <f>M77</f>
        <v>2151.33</v>
      </c>
      <c r="N76" s="266">
        <v>0</v>
      </c>
      <c r="O76" s="270">
        <v>0</v>
      </c>
      <c r="P76" s="270">
        <v>0</v>
      </c>
      <c r="Q76" s="270">
        <v>0</v>
      </c>
      <c r="R76" s="266">
        <v>0</v>
      </c>
      <c r="S76" s="270">
        <v>0</v>
      </c>
      <c r="T76" s="270">
        <v>0</v>
      </c>
      <c r="U76" s="270">
        <v>0</v>
      </c>
    </row>
    <row r="77" spans="1:21" ht="15.75" x14ac:dyDescent="0.25">
      <c r="A77" s="428"/>
      <c r="B77" s="4" t="s">
        <v>39</v>
      </c>
      <c r="C77" s="452"/>
      <c r="D77" s="452"/>
      <c r="E77" s="442"/>
      <c r="F77" s="443"/>
      <c r="G77" s="381"/>
      <c r="H77" s="381"/>
      <c r="I77" s="381"/>
      <c r="J77" s="16">
        <f>K77+L77+M77</f>
        <v>2151.33</v>
      </c>
      <c r="K77" s="16">
        <v>0</v>
      </c>
      <c r="L77" s="16">
        <v>0</v>
      </c>
      <c r="M77" s="16">
        <v>2151.33</v>
      </c>
      <c r="N77" s="267"/>
      <c r="O77" s="2"/>
      <c r="P77" s="2"/>
      <c r="Q77" s="2"/>
      <c r="R77" s="267"/>
      <c r="S77" s="2"/>
      <c r="T77" s="2"/>
      <c r="U77" s="2"/>
    </row>
    <row r="78" spans="1:21" ht="15.75" x14ac:dyDescent="0.25">
      <c r="A78" s="427" t="s">
        <v>81</v>
      </c>
      <c r="B78" s="184" t="s">
        <v>24</v>
      </c>
      <c r="C78" s="439">
        <v>160</v>
      </c>
      <c r="D78" s="439">
        <v>280</v>
      </c>
      <c r="E78" s="100"/>
      <c r="F78" s="488"/>
      <c r="G78" s="93"/>
      <c r="H78" s="93"/>
      <c r="I78" s="374" t="s">
        <v>61</v>
      </c>
      <c r="J78" s="70">
        <f>K78+L78+M78</f>
        <v>12194.98</v>
      </c>
      <c r="K78" s="70">
        <f>K79+K80</f>
        <v>0</v>
      </c>
      <c r="L78" s="70">
        <f>L79+L80</f>
        <v>427.05</v>
      </c>
      <c r="M78" s="70">
        <f>M79+M80</f>
        <v>11767.93</v>
      </c>
      <c r="N78" s="266">
        <v>0</v>
      </c>
      <c r="O78" s="270">
        <v>0</v>
      </c>
      <c r="P78" s="270">
        <v>0</v>
      </c>
      <c r="Q78" s="270">
        <v>0</v>
      </c>
      <c r="R78" s="266">
        <v>0</v>
      </c>
      <c r="S78" s="270">
        <v>0</v>
      </c>
      <c r="T78" s="270">
        <v>0</v>
      </c>
      <c r="U78" s="270">
        <v>0</v>
      </c>
    </row>
    <row r="79" spans="1:21" ht="15.75" x14ac:dyDescent="0.25">
      <c r="A79" s="428"/>
      <c r="B79" s="8" t="s">
        <v>39</v>
      </c>
      <c r="C79" s="440"/>
      <c r="D79" s="440"/>
      <c r="E79" s="100"/>
      <c r="F79" s="489"/>
      <c r="G79" s="93">
        <v>2017</v>
      </c>
      <c r="H79" s="93">
        <v>2017</v>
      </c>
      <c r="I79" s="502"/>
      <c r="J79" s="71">
        <f>K79+L79+M79</f>
        <v>427.05</v>
      </c>
      <c r="K79" s="71">
        <v>0</v>
      </c>
      <c r="L79" s="71">
        <v>427.05</v>
      </c>
      <c r="M79" s="71">
        <v>0</v>
      </c>
      <c r="N79" s="18"/>
      <c r="O79" s="269"/>
      <c r="P79" s="269"/>
      <c r="Q79" s="269"/>
      <c r="R79" s="18"/>
      <c r="S79" s="269"/>
      <c r="T79" s="269"/>
      <c r="U79" s="269"/>
    </row>
    <row r="80" spans="1:21" ht="15.75" x14ac:dyDescent="0.25">
      <c r="A80" s="429"/>
      <c r="B80" s="8" t="s">
        <v>41</v>
      </c>
      <c r="C80" s="441"/>
      <c r="D80" s="441"/>
      <c r="E80" s="100"/>
      <c r="F80" s="490"/>
      <c r="G80" s="93">
        <v>2018</v>
      </c>
      <c r="H80" s="93">
        <v>2018</v>
      </c>
      <c r="I80" s="375"/>
      <c r="J80" s="71">
        <f>K80+L80+M80</f>
        <v>11767.93</v>
      </c>
      <c r="K80" s="71">
        <v>0</v>
      </c>
      <c r="L80" s="71">
        <v>0</v>
      </c>
      <c r="M80" s="71">
        <v>11767.93</v>
      </c>
      <c r="N80" s="18"/>
      <c r="O80" s="269"/>
      <c r="P80" s="269"/>
      <c r="Q80" s="269"/>
      <c r="R80" s="18"/>
      <c r="S80" s="269"/>
      <c r="T80" s="269"/>
      <c r="U80" s="269"/>
    </row>
    <row r="81" spans="1:21" ht="15.75" x14ac:dyDescent="0.25">
      <c r="A81" s="17" t="s">
        <v>29</v>
      </c>
      <c r="B81" s="444" t="s">
        <v>33</v>
      </c>
      <c r="C81" s="469"/>
      <c r="D81" s="469"/>
      <c r="E81" s="469"/>
      <c r="F81" s="469"/>
      <c r="G81" s="469"/>
      <c r="H81" s="470"/>
      <c r="I81" s="98"/>
      <c r="J81" s="20"/>
      <c r="K81" s="20"/>
      <c r="L81" s="20"/>
      <c r="M81" s="20"/>
      <c r="N81" s="225"/>
      <c r="O81" s="269"/>
      <c r="P81" s="269"/>
      <c r="Q81" s="269"/>
      <c r="R81" s="225"/>
      <c r="S81" s="269"/>
      <c r="T81" s="269"/>
      <c r="U81" s="269"/>
    </row>
    <row r="82" spans="1:21" ht="51" x14ac:dyDescent="0.25">
      <c r="A82" s="433"/>
      <c r="B82" s="383"/>
      <c r="C82" s="384"/>
      <c r="D82" s="384"/>
      <c r="E82" s="384"/>
      <c r="F82" s="384"/>
      <c r="G82" s="384"/>
      <c r="H82" s="385"/>
      <c r="I82" s="14" t="s">
        <v>60</v>
      </c>
      <c r="J82" s="12">
        <v>0</v>
      </c>
      <c r="K82" s="12">
        <v>0</v>
      </c>
      <c r="L82" s="12">
        <v>0</v>
      </c>
      <c r="M82" s="12">
        <v>0</v>
      </c>
      <c r="N82" s="267">
        <v>0</v>
      </c>
      <c r="O82" s="2">
        <v>0</v>
      </c>
      <c r="P82" s="2">
        <v>0</v>
      </c>
      <c r="Q82" s="2">
        <v>0</v>
      </c>
      <c r="R82" s="267">
        <v>0</v>
      </c>
      <c r="S82" s="2">
        <v>0</v>
      </c>
      <c r="T82" s="2">
        <v>0</v>
      </c>
      <c r="U82" s="2">
        <v>0</v>
      </c>
    </row>
    <row r="83" spans="1:21" ht="38.25" x14ac:dyDescent="0.25">
      <c r="A83" s="434"/>
      <c r="B83" s="386"/>
      <c r="C83" s="387"/>
      <c r="D83" s="387"/>
      <c r="E83" s="387"/>
      <c r="F83" s="387"/>
      <c r="G83" s="387"/>
      <c r="H83" s="388"/>
      <c r="I83" s="14" t="s">
        <v>61</v>
      </c>
      <c r="J83" s="12">
        <f>J86+J88</f>
        <v>27583</v>
      </c>
      <c r="K83" s="12">
        <f>K86+K88</f>
        <v>27583</v>
      </c>
      <c r="L83" s="12">
        <f>L86+L88</f>
        <v>0</v>
      </c>
      <c r="M83" s="12">
        <f>M86+M88</f>
        <v>0</v>
      </c>
      <c r="N83" s="267">
        <v>0</v>
      </c>
      <c r="O83" s="2">
        <v>0</v>
      </c>
      <c r="P83" s="2">
        <v>0</v>
      </c>
      <c r="Q83" s="2">
        <v>0</v>
      </c>
      <c r="R83" s="267">
        <v>0</v>
      </c>
      <c r="S83" s="2">
        <v>0</v>
      </c>
      <c r="T83" s="2">
        <v>0</v>
      </c>
      <c r="U83" s="2">
        <v>0</v>
      </c>
    </row>
    <row r="84" spans="1:21" ht="25.5" x14ac:dyDescent="0.25">
      <c r="A84" s="434"/>
      <c r="B84" s="386"/>
      <c r="C84" s="387"/>
      <c r="D84" s="387"/>
      <c r="E84" s="387"/>
      <c r="F84" s="387"/>
      <c r="G84" s="387"/>
      <c r="H84" s="388"/>
      <c r="I84" s="14" t="s">
        <v>14</v>
      </c>
      <c r="J84" s="12">
        <v>0</v>
      </c>
      <c r="K84" s="12">
        <v>0</v>
      </c>
      <c r="L84" s="12">
        <v>0</v>
      </c>
      <c r="M84" s="12">
        <v>0</v>
      </c>
      <c r="N84" s="267">
        <v>0</v>
      </c>
      <c r="O84" s="2">
        <v>0</v>
      </c>
      <c r="P84" s="2">
        <v>0</v>
      </c>
      <c r="Q84" s="2">
        <v>0</v>
      </c>
      <c r="R84" s="267">
        <v>0</v>
      </c>
      <c r="S84" s="2">
        <v>0</v>
      </c>
      <c r="T84" s="2">
        <v>0</v>
      </c>
      <c r="U84" s="2">
        <v>0</v>
      </c>
    </row>
    <row r="85" spans="1:21" ht="25.5" x14ac:dyDescent="0.25">
      <c r="A85" s="435"/>
      <c r="B85" s="389"/>
      <c r="C85" s="390"/>
      <c r="D85" s="390"/>
      <c r="E85" s="390"/>
      <c r="F85" s="390"/>
      <c r="G85" s="390"/>
      <c r="H85" s="391"/>
      <c r="I85" s="14" t="s">
        <v>13</v>
      </c>
      <c r="J85" s="12">
        <v>0</v>
      </c>
      <c r="K85" s="12">
        <v>0</v>
      </c>
      <c r="L85" s="12">
        <v>0</v>
      </c>
      <c r="M85" s="12">
        <v>0</v>
      </c>
      <c r="N85" s="267">
        <v>0</v>
      </c>
      <c r="O85" s="2">
        <v>0</v>
      </c>
      <c r="P85" s="2">
        <v>0</v>
      </c>
      <c r="Q85" s="2">
        <v>0</v>
      </c>
      <c r="R85" s="267">
        <v>0</v>
      </c>
      <c r="S85" s="2">
        <v>0</v>
      </c>
      <c r="T85" s="2">
        <v>0</v>
      </c>
      <c r="U85" s="2">
        <v>0</v>
      </c>
    </row>
    <row r="86" spans="1:21" ht="38.25" x14ac:dyDescent="0.25">
      <c r="A86" s="427" t="s">
        <v>68</v>
      </c>
      <c r="B86" s="184" t="s">
        <v>58</v>
      </c>
      <c r="C86" s="442"/>
      <c r="D86" s="442"/>
      <c r="E86" s="442"/>
      <c r="F86" s="442"/>
      <c r="G86" s="380">
        <v>2016</v>
      </c>
      <c r="H86" s="380">
        <v>2016</v>
      </c>
      <c r="I86" s="380" t="s">
        <v>61</v>
      </c>
      <c r="J86" s="11">
        <f>K86+L86+M86</f>
        <v>181.73</v>
      </c>
      <c r="K86" s="213">
        <f>K87</f>
        <v>181.73</v>
      </c>
      <c r="L86" s="11">
        <f>L87</f>
        <v>0</v>
      </c>
      <c r="M86" s="11">
        <f>M87</f>
        <v>0</v>
      </c>
      <c r="N86" s="266">
        <v>0</v>
      </c>
      <c r="O86" s="270">
        <v>0</v>
      </c>
      <c r="P86" s="270">
        <v>0</v>
      </c>
      <c r="Q86" s="270">
        <v>0</v>
      </c>
      <c r="R86" s="266">
        <v>0</v>
      </c>
      <c r="S86" s="270">
        <v>0</v>
      </c>
      <c r="T86" s="270">
        <v>0</v>
      </c>
      <c r="U86" s="270">
        <v>0</v>
      </c>
    </row>
    <row r="87" spans="1:21" x14ac:dyDescent="0.25">
      <c r="A87" s="428"/>
      <c r="B87" s="15" t="s">
        <v>39</v>
      </c>
      <c r="C87" s="443"/>
      <c r="D87" s="443"/>
      <c r="E87" s="442"/>
      <c r="F87" s="443"/>
      <c r="G87" s="382"/>
      <c r="H87" s="382"/>
      <c r="I87" s="382"/>
      <c r="J87" s="12">
        <f>K87+L87+M87</f>
        <v>181.73</v>
      </c>
      <c r="K87" s="12">
        <v>181.73</v>
      </c>
      <c r="L87" s="12">
        <v>0</v>
      </c>
      <c r="M87" s="12">
        <v>0</v>
      </c>
      <c r="N87" s="9"/>
      <c r="O87" s="269"/>
      <c r="P87" s="269"/>
      <c r="Q87" s="269"/>
      <c r="R87" s="9"/>
      <c r="S87" s="269"/>
      <c r="T87" s="269"/>
      <c r="U87" s="269"/>
    </row>
    <row r="88" spans="1:21" ht="25.5" x14ac:dyDescent="0.25">
      <c r="A88" s="415" t="s">
        <v>82</v>
      </c>
      <c r="B88" s="185" t="s">
        <v>27</v>
      </c>
      <c r="C88" s="479"/>
      <c r="D88" s="479"/>
      <c r="E88" s="479"/>
      <c r="F88" s="103"/>
      <c r="G88" s="480">
        <v>2016</v>
      </c>
      <c r="H88" s="480">
        <v>2016</v>
      </c>
      <c r="I88" s="380" t="s">
        <v>61</v>
      </c>
      <c r="J88" s="52">
        <f>K88+L88+M88</f>
        <v>27401.27</v>
      </c>
      <c r="K88" s="212">
        <f>K89</f>
        <v>27401.27</v>
      </c>
      <c r="L88" s="52">
        <f>L89</f>
        <v>0</v>
      </c>
      <c r="M88" s="52">
        <f>M89</f>
        <v>0</v>
      </c>
      <c r="N88" s="266">
        <v>0</v>
      </c>
      <c r="O88" s="270">
        <v>0</v>
      </c>
      <c r="P88" s="270">
        <v>0</v>
      </c>
      <c r="Q88" s="270">
        <v>0</v>
      </c>
      <c r="R88" s="266">
        <v>0</v>
      </c>
      <c r="S88" s="270">
        <v>0</v>
      </c>
      <c r="T88" s="270">
        <v>0</v>
      </c>
      <c r="U88" s="270">
        <v>0</v>
      </c>
    </row>
    <row r="89" spans="1:21" ht="15.75" x14ac:dyDescent="0.25">
      <c r="A89" s="416"/>
      <c r="B89" s="105" t="s">
        <v>39</v>
      </c>
      <c r="C89" s="378"/>
      <c r="D89" s="378"/>
      <c r="E89" s="378"/>
      <c r="F89" s="104"/>
      <c r="G89" s="481"/>
      <c r="H89" s="481"/>
      <c r="I89" s="382"/>
      <c r="J89" s="16">
        <f>K89+L89+M89</f>
        <v>27401.27</v>
      </c>
      <c r="K89" s="16">
        <v>27401.27</v>
      </c>
      <c r="L89" s="16">
        <v>0</v>
      </c>
      <c r="M89" s="16">
        <v>0</v>
      </c>
      <c r="N89" s="31"/>
      <c r="O89" s="269"/>
      <c r="P89" s="269"/>
      <c r="Q89" s="269"/>
      <c r="R89" s="31"/>
      <c r="S89" s="269"/>
      <c r="T89" s="269"/>
      <c r="U89" s="269"/>
    </row>
    <row r="90" spans="1:21" ht="15.75" x14ac:dyDescent="0.25">
      <c r="A90" s="25" t="s">
        <v>34</v>
      </c>
      <c r="B90" s="101" t="s">
        <v>8</v>
      </c>
      <c r="C90" s="102"/>
      <c r="D90" s="27"/>
      <c r="E90" s="27"/>
      <c r="F90" s="27"/>
      <c r="G90" s="27"/>
      <c r="H90" s="27"/>
      <c r="I90" s="27"/>
      <c r="J90" s="27"/>
      <c r="K90" s="27"/>
      <c r="L90" s="27"/>
      <c r="M90" s="28"/>
      <c r="N90" s="27"/>
      <c r="O90" s="269"/>
      <c r="P90" s="269"/>
      <c r="Q90" s="269"/>
      <c r="R90" s="269"/>
      <c r="S90" s="269"/>
      <c r="T90" s="269"/>
      <c r="U90" s="269"/>
    </row>
    <row r="91" spans="1:21" ht="15.75" x14ac:dyDescent="0.25">
      <c r="A91" s="503"/>
      <c r="B91" s="504"/>
      <c r="C91" s="504"/>
      <c r="D91" s="504"/>
      <c r="E91" s="504"/>
      <c r="F91" s="504"/>
      <c r="G91" s="504"/>
      <c r="H91" s="505"/>
      <c r="I91" s="76" t="s">
        <v>62</v>
      </c>
      <c r="J91" s="77">
        <f>J92+J93+J94+J95</f>
        <v>462596.13251999998</v>
      </c>
      <c r="K91" s="77">
        <f>K92+K93+K94+K95</f>
        <v>330680.78819999995</v>
      </c>
      <c r="L91" s="77">
        <f>L92+L93+L94+L95</f>
        <v>131192.06521</v>
      </c>
      <c r="M91" s="77">
        <f>M92+M93+M94+M95</f>
        <v>723.27910999999995</v>
      </c>
      <c r="N91" s="267">
        <v>0</v>
      </c>
      <c r="O91" s="2">
        <v>0</v>
      </c>
      <c r="P91" s="2">
        <v>0</v>
      </c>
      <c r="Q91" s="2">
        <v>0</v>
      </c>
      <c r="R91" s="267">
        <v>0</v>
      </c>
      <c r="S91" s="2">
        <v>0</v>
      </c>
      <c r="T91" s="2">
        <v>0</v>
      </c>
      <c r="U91" s="2">
        <v>0</v>
      </c>
    </row>
    <row r="92" spans="1:21" ht="51" x14ac:dyDescent="0.25">
      <c r="A92" s="506"/>
      <c r="B92" s="507"/>
      <c r="C92" s="507"/>
      <c r="D92" s="507"/>
      <c r="E92" s="507"/>
      <c r="F92" s="507"/>
      <c r="G92" s="507"/>
      <c r="H92" s="508"/>
      <c r="I92" s="72" t="s">
        <v>60</v>
      </c>
      <c r="J92" s="53">
        <f>J97+J117</f>
        <v>9514.7125199999991</v>
      </c>
      <c r="K92" s="53">
        <f>K97+K117</f>
        <v>5559.4481999999998</v>
      </c>
      <c r="L92" s="53">
        <f>L97+L117</f>
        <v>3231.9852099999998</v>
      </c>
      <c r="M92" s="53">
        <f>M97+M117</f>
        <v>723.27910999999995</v>
      </c>
      <c r="N92" s="267">
        <v>0</v>
      </c>
      <c r="O92" s="2">
        <v>0</v>
      </c>
      <c r="P92" s="2">
        <v>0</v>
      </c>
      <c r="Q92" s="2">
        <v>0</v>
      </c>
      <c r="R92" s="267">
        <v>0</v>
      </c>
      <c r="S92" s="2">
        <v>0</v>
      </c>
      <c r="T92" s="2">
        <v>0</v>
      </c>
      <c r="U92" s="2">
        <v>0</v>
      </c>
    </row>
    <row r="93" spans="1:21" ht="38.25" x14ac:dyDescent="0.25">
      <c r="A93" s="506"/>
      <c r="B93" s="507"/>
      <c r="C93" s="507"/>
      <c r="D93" s="507"/>
      <c r="E93" s="507"/>
      <c r="F93" s="507"/>
      <c r="G93" s="507"/>
      <c r="H93" s="508"/>
      <c r="I93" s="14" t="s">
        <v>61</v>
      </c>
      <c r="J93" s="11">
        <f t="shared" ref="J93:M95" si="6">J98+J118</f>
        <v>5467.52</v>
      </c>
      <c r="K93" s="53">
        <f t="shared" si="6"/>
        <v>5467.52</v>
      </c>
      <c r="L93" s="53">
        <f t="shared" si="6"/>
        <v>0</v>
      </c>
      <c r="M93" s="11">
        <f t="shared" si="6"/>
        <v>0</v>
      </c>
      <c r="N93" s="267">
        <v>0</v>
      </c>
      <c r="O93" s="2">
        <v>0</v>
      </c>
      <c r="P93" s="2">
        <v>0</v>
      </c>
      <c r="Q93" s="2">
        <v>0</v>
      </c>
      <c r="R93" s="267">
        <v>0</v>
      </c>
      <c r="S93" s="2">
        <v>0</v>
      </c>
      <c r="T93" s="2">
        <v>0</v>
      </c>
      <c r="U93" s="2">
        <v>0</v>
      </c>
    </row>
    <row r="94" spans="1:21" ht="25.5" x14ac:dyDescent="0.25">
      <c r="A94" s="506"/>
      <c r="B94" s="507"/>
      <c r="C94" s="507"/>
      <c r="D94" s="507"/>
      <c r="E94" s="507"/>
      <c r="F94" s="507"/>
      <c r="G94" s="507"/>
      <c r="H94" s="508"/>
      <c r="I94" s="14" t="s">
        <v>14</v>
      </c>
      <c r="J94" s="11">
        <f t="shared" si="6"/>
        <v>447613.89999999997</v>
      </c>
      <c r="K94" s="11">
        <f t="shared" si="6"/>
        <v>319653.81999999995</v>
      </c>
      <c r="L94" s="11">
        <f t="shared" si="6"/>
        <v>127960.08</v>
      </c>
      <c r="M94" s="11">
        <f t="shared" si="6"/>
        <v>0</v>
      </c>
      <c r="N94" s="267">
        <v>0</v>
      </c>
      <c r="O94" s="2">
        <v>0</v>
      </c>
      <c r="P94" s="2">
        <v>0</v>
      </c>
      <c r="Q94" s="2">
        <v>0</v>
      </c>
      <c r="R94" s="267">
        <v>0</v>
      </c>
      <c r="S94" s="2">
        <v>0</v>
      </c>
      <c r="T94" s="2">
        <v>0</v>
      </c>
      <c r="U94" s="2">
        <v>0</v>
      </c>
    </row>
    <row r="95" spans="1:21" ht="25.5" x14ac:dyDescent="0.25">
      <c r="A95" s="509"/>
      <c r="B95" s="510"/>
      <c r="C95" s="510"/>
      <c r="D95" s="510"/>
      <c r="E95" s="510"/>
      <c r="F95" s="510"/>
      <c r="G95" s="510"/>
      <c r="H95" s="511"/>
      <c r="I95" s="14" t="s">
        <v>13</v>
      </c>
      <c r="J95" s="11">
        <f t="shared" si="6"/>
        <v>0</v>
      </c>
      <c r="K95" s="11">
        <f t="shared" si="6"/>
        <v>0</v>
      </c>
      <c r="L95" s="11">
        <f t="shared" si="6"/>
        <v>0</v>
      </c>
      <c r="M95" s="11">
        <f t="shared" si="6"/>
        <v>0</v>
      </c>
      <c r="N95" s="267">
        <v>0</v>
      </c>
      <c r="O95" s="2">
        <v>0</v>
      </c>
      <c r="P95" s="2">
        <v>0</v>
      </c>
      <c r="Q95" s="2">
        <v>0</v>
      </c>
      <c r="R95" s="267">
        <v>0</v>
      </c>
      <c r="S95" s="2">
        <v>0</v>
      </c>
      <c r="T95" s="2">
        <v>0</v>
      </c>
      <c r="U95" s="2">
        <v>0</v>
      </c>
    </row>
    <row r="96" spans="1:21" ht="15.75" x14ac:dyDescent="0.25">
      <c r="A96" s="444" t="s">
        <v>71</v>
      </c>
      <c r="B96" s="445"/>
      <c r="C96" s="445"/>
      <c r="D96" s="445"/>
      <c r="E96" s="445"/>
      <c r="F96" s="445"/>
      <c r="G96" s="445"/>
      <c r="H96" s="446"/>
      <c r="I96" s="98"/>
      <c r="J96" s="20"/>
      <c r="K96" s="20"/>
      <c r="L96" s="20"/>
      <c r="M96" s="20"/>
      <c r="N96" s="225"/>
      <c r="O96" s="269"/>
      <c r="P96" s="269"/>
      <c r="Q96" s="269"/>
      <c r="R96" s="225"/>
      <c r="S96" s="269"/>
      <c r="T96" s="269"/>
      <c r="U96" s="269"/>
    </row>
    <row r="97" spans="1:21" ht="51" x14ac:dyDescent="0.25">
      <c r="A97" s="397"/>
      <c r="B97" s="398"/>
      <c r="C97" s="398"/>
      <c r="D97" s="398"/>
      <c r="E97" s="398"/>
      <c r="F97" s="398"/>
      <c r="G97" s="398"/>
      <c r="H97" s="399"/>
      <c r="I97" s="72" t="s">
        <v>60</v>
      </c>
      <c r="J97" s="32">
        <f>J102</f>
        <v>0</v>
      </c>
      <c r="K97" s="32">
        <f t="shared" ref="K97:M100" si="7">K102</f>
        <v>0</v>
      </c>
      <c r="L97" s="32">
        <f t="shared" si="7"/>
        <v>0</v>
      </c>
      <c r="M97" s="32">
        <f t="shared" si="7"/>
        <v>0</v>
      </c>
      <c r="N97" s="267">
        <v>0</v>
      </c>
      <c r="O97" s="2">
        <v>0</v>
      </c>
      <c r="P97" s="2">
        <v>0</v>
      </c>
      <c r="Q97" s="2">
        <v>0</v>
      </c>
      <c r="R97" s="267">
        <v>0</v>
      </c>
      <c r="S97" s="2">
        <v>0</v>
      </c>
      <c r="T97" s="2">
        <v>0</v>
      </c>
      <c r="U97" s="2">
        <v>0</v>
      </c>
    </row>
    <row r="98" spans="1:21" ht="38.25" x14ac:dyDescent="0.25">
      <c r="A98" s="400"/>
      <c r="B98" s="401"/>
      <c r="C98" s="401"/>
      <c r="D98" s="401"/>
      <c r="E98" s="401"/>
      <c r="F98" s="401"/>
      <c r="G98" s="401"/>
      <c r="H98" s="402"/>
      <c r="I98" s="14" t="s">
        <v>61</v>
      </c>
      <c r="J98" s="12">
        <f>J103</f>
        <v>5467.52</v>
      </c>
      <c r="K98" s="12">
        <f t="shared" si="7"/>
        <v>5467.52</v>
      </c>
      <c r="L98" s="12">
        <f t="shared" si="7"/>
        <v>0</v>
      </c>
      <c r="M98" s="12">
        <f t="shared" si="7"/>
        <v>0</v>
      </c>
      <c r="N98" s="267">
        <v>0</v>
      </c>
      <c r="O98" s="2">
        <v>0</v>
      </c>
      <c r="P98" s="2">
        <v>0</v>
      </c>
      <c r="Q98" s="2">
        <v>0</v>
      </c>
      <c r="R98" s="267">
        <v>0</v>
      </c>
      <c r="S98" s="2">
        <v>0</v>
      </c>
      <c r="T98" s="2">
        <v>0</v>
      </c>
      <c r="U98" s="2">
        <v>0</v>
      </c>
    </row>
    <row r="99" spans="1:21" ht="25.5" x14ac:dyDescent="0.25">
      <c r="A99" s="400"/>
      <c r="B99" s="401"/>
      <c r="C99" s="401"/>
      <c r="D99" s="401"/>
      <c r="E99" s="401"/>
      <c r="F99" s="401"/>
      <c r="G99" s="401"/>
      <c r="H99" s="402"/>
      <c r="I99" s="14" t="s">
        <v>14</v>
      </c>
      <c r="J99" s="12">
        <f>J104</f>
        <v>163734.07</v>
      </c>
      <c r="K99" s="12">
        <f t="shared" si="7"/>
        <v>97937.47</v>
      </c>
      <c r="L99" s="12">
        <f t="shared" si="7"/>
        <v>65796.600000000006</v>
      </c>
      <c r="M99" s="12">
        <f t="shared" si="7"/>
        <v>0</v>
      </c>
      <c r="N99" s="267">
        <v>0</v>
      </c>
      <c r="O99" s="2">
        <v>0</v>
      </c>
      <c r="P99" s="2">
        <v>0</v>
      </c>
      <c r="Q99" s="2">
        <v>0</v>
      </c>
      <c r="R99" s="267">
        <v>0</v>
      </c>
      <c r="S99" s="2">
        <v>0</v>
      </c>
      <c r="T99" s="2">
        <v>0</v>
      </c>
      <c r="U99" s="2">
        <v>0</v>
      </c>
    </row>
    <row r="100" spans="1:21" ht="25.5" x14ac:dyDescent="0.25">
      <c r="A100" s="403"/>
      <c r="B100" s="404"/>
      <c r="C100" s="404"/>
      <c r="D100" s="404"/>
      <c r="E100" s="404"/>
      <c r="F100" s="404"/>
      <c r="G100" s="404"/>
      <c r="H100" s="405"/>
      <c r="I100" s="14" t="s">
        <v>13</v>
      </c>
      <c r="J100" s="12"/>
      <c r="K100" s="12">
        <f t="shared" si="7"/>
        <v>0</v>
      </c>
      <c r="L100" s="12">
        <f t="shared" si="7"/>
        <v>0</v>
      </c>
      <c r="M100" s="12">
        <f t="shared" si="7"/>
        <v>0</v>
      </c>
      <c r="N100" s="267">
        <v>0</v>
      </c>
      <c r="O100" s="2">
        <v>0</v>
      </c>
      <c r="P100" s="2">
        <v>0</v>
      </c>
      <c r="Q100" s="2">
        <v>0</v>
      </c>
      <c r="R100" s="267">
        <v>0</v>
      </c>
      <c r="S100" s="2">
        <v>0</v>
      </c>
      <c r="T100" s="2">
        <v>0</v>
      </c>
      <c r="U100" s="2">
        <v>0</v>
      </c>
    </row>
    <row r="101" spans="1:21" ht="15.75" x14ac:dyDescent="0.25">
      <c r="A101" s="44" t="s">
        <v>83</v>
      </c>
      <c r="B101" s="418" t="s">
        <v>70</v>
      </c>
      <c r="C101" s="419"/>
      <c r="D101" s="419"/>
      <c r="E101" s="419"/>
      <c r="F101" s="419"/>
      <c r="G101" s="419"/>
      <c r="H101" s="420"/>
      <c r="I101" s="98"/>
      <c r="J101" s="20"/>
      <c r="K101" s="20"/>
      <c r="L101" s="20"/>
      <c r="M101" s="20"/>
      <c r="N101" s="267"/>
      <c r="O101" s="2"/>
      <c r="P101" s="2"/>
      <c r="Q101" s="2"/>
      <c r="R101" s="267"/>
      <c r="S101" s="2"/>
      <c r="T101" s="2"/>
      <c r="U101" s="2"/>
    </row>
    <row r="102" spans="1:21" ht="51" x14ac:dyDescent="0.25">
      <c r="A102" s="494"/>
      <c r="B102" s="383"/>
      <c r="C102" s="384"/>
      <c r="D102" s="384"/>
      <c r="E102" s="384"/>
      <c r="F102" s="384"/>
      <c r="G102" s="384"/>
      <c r="H102" s="385"/>
      <c r="I102" s="72" t="s">
        <v>60</v>
      </c>
      <c r="J102" s="32">
        <v>0</v>
      </c>
      <c r="K102" s="32">
        <v>0</v>
      </c>
      <c r="L102" s="32">
        <v>0</v>
      </c>
      <c r="M102" s="32">
        <v>0</v>
      </c>
      <c r="N102" s="267">
        <v>0</v>
      </c>
      <c r="O102" s="2">
        <v>0</v>
      </c>
      <c r="P102" s="2">
        <v>0</v>
      </c>
      <c r="Q102" s="2">
        <v>0</v>
      </c>
      <c r="R102" s="267">
        <v>0</v>
      </c>
      <c r="S102" s="2">
        <v>0</v>
      </c>
      <c r="T102" s="2">
        <v>0</v>
      </c>
      <c r="U102" s="2">
        <v>0</v>
      </c>
    </row>
    <row r="103" spans="1:21" ht="38.25" x14ac:dyDescent="0.25">
      <c r="A103" s="494"/>
      <c r="B103" s="386"/>
      <c r="C103" s="387"/>
      <c r="D103" s="387"/>
      <c r="E103" s="387"/>
      <c r="F103" s="387"/>
      <c r="G103" s="387"/>
      <c r="H103" s="388"/>
      <c r="I103" s="72" t="s">
        <v>61</v>
      </c>
      <c r="J103" s="32">
        <f>J107</f>
        <v>5467.52</v>
      </c>
      <c r="K103" s="32">
        <f>K107</f>
        <v>5467.52</v>
      </c>
      <c r="L103" s="32">
        <f>L107</f>
        <v>0</v>
      </c>
      <c r="M103" s="32">
        <f>M107</f>
        <v>0</v>
      </c>
      <c r="N103" s="267">
        <v>0</v>
      </c>
      <c r="O103" s="2">
        <v>0</v>
      </c>
      <c r="P103" s="2">
        <v>0</v>
      </c>
      <c r="Q103" s="2">
        <v>0</v>
      </c>
      <c r="R103" s="267">
        <v>0</v>
      </c>
      <c r="S103" s="2">
        <v>0</v>
      </c>
      <c r="T103" s="2">
        <v>0</v>
      </c>
      <c r="U103" s="2">
        <v>0</v>
      </c>
    </row>
    <row r="104" spans="1:21" ht="25.5" x14ac:dyDescent="0.25">
      <c r="A104" s="494"/>
      <c r="B104" s="386"/>
      <c r="C104" s="387"/>
      <c r="D104" s="387"/>
      <c r="E104" s="387"/>
      <c r="F104" s="387"/>
      <c r="G104" s="387"/>
      <c r="H104" s="388"/>
      <c r="I104" s="14" t="s">
        <v>14</v>
      </c>
      <c r="J104" s="12">
        <f>J108+J112</f>
        <v>163734.07</v>
      </c>
      <c r="K104" s="12">
        <f>K108+K112</f>
        <v>97937.47</v>
      </c>
      <c r="L104" s="12">
        <f>L108+L112</f>
        <v>65796.600000000006</v>
      </c>
      <c r="M104" s="12">
        <f>M108+M112</f>
        <v>0</v>
      </c>
      <c r="N104" s="267">
        <v>0</v>
      </c>
      <c r="O104" s="2">
        <v>0</v>
      </c>
      <c r="P104" s="2">
        <v>0</v>
      </c>
      <c r="Q104" s="2">
        <v>0</v>
      </c>
      <c r="R104" s="267">
        <v>0</v>
      </c>
      <c r="S104" s="2">
        <v>0</v>
      </c>
      <c r="T104" s="2">
        <v>0</v>
      </c>
      <c r="U104" s="2">
        <v>0</v>
      </c>
    </row>
    <row r="105" spans="1:21" ht="25.5" x14ac:dyDescent="0.25">
      <c r="A105" s="494"/>
      <c r="B105" s="389"/>
      <c r="C105" s="390"/>
      <c r="D105" s="390"/>
      <c r="E105" s="390"/>
      <c r="F105" s="390"/>
      <c r="G105" s="390"/>
      <c r="H105" s="391"/>
      <c r="I105" s="14" t="s">
        <v>13</v>
      </c>
      <c r="J105" s="12">
        <v>0</v>
      </c>
      <c r="K105" s="12">
        <v>0</v>
      </c>
      <c r="L105" s="12">
        <v>0</v>
      </c>
      <c r="M105" s="12">
        <v>0</v>
      </c>
      <c r="N105" s="267">
        <v>0</v>
      </c>
      <c r="O105" s="2">
        <v>0</v>
      </c>
      <c r="P105" s="2">
        <v>0</v>
      </c>
      <c r="Q105" s="2">
        <v>0</v>
      </c>
      <c r="R105" s="267">
        <v>0</v>
      </c>
      <c r="S105" s="2">
        <v>0</v>
      </c>
      <c r="T105" s="2">
        <v>0</v>
      </c>
      <c r="U105" s="2">
        <v>0</v>
      </c>
    </row>
    <row r="106" spans="1:21" ht="25.5" x14ac:dyDescent="0.25">
      <c r="A106" s="495" t="s">
        <v>84</v>
      </c>
      <c r="B106" s="184" t="s">
        <v>47</v>
      </c>
      <c r="C106" s="394" t="s">
        <v>26</v>
      </c>
      <c r="D106" s="394" t="s">
        <v>35</v>
      </c>
      <c r="E106" s="376"/>
      <c r="F106" s="376"/>
      <c r="G106" s="376">
        <v>2016</v>
      </c>
      <c r="H106" s="376">
        <v>2016</v>
      </c>
      <c r="I106" s="374" t="s">
        <v>61</v>
      </c>
      <c r="J106" s="53">
        <f>J107</f>
        <v>5467.52</v>
      </c>
      <c r="K106" s="213">
        <f>K107</f>
        <v>5467.52</v>
      </c>
      <c r="L106" s="53">
        <f>L107</f>
        <v>0</v>
      </c>
      <c r="M106" s="53">
        <f>M107</f>
        <v>0</v>
      </c>
      <c r="N106" s="266">
        <v>0</v>
      </c>
      <c r="O106" s="270">
        <v>0</v>
      </c>
      <c r="P106" s="270">
        <v>0</v>
      </c>
      <c r="Q106" s="270">
        <v>0</v>
      </c>
      <c r="R106" s="266">
        <v>0</v>
      </c>
      <c r="S106" s="270">
        <v>0</v>
      </c>
      <c r="T106" s="270">
        <v>0</v>
      </c>
      <c r="U106" s="270">
        <v>0</v>
      </c>
    </row>
    <row r="107" spans="1:21" x14ac:dyDescent="0.25">
      <c r="A107" s="496"/>
      <c r="B107" s="4" t="s">
        <v>39</v>
      </c>
      <c r="C107" s="452"/>
      <c r="D107" s="452"/>
      <c r="E107" s="377"/>
      <c r="F107" s="452"/>
      <c r="G107" s="414"/>
      <c r="H107" s="414"/>
      <c r="I107" s="375"/>
      <c r="J107" s="32">
        <f t="shared" ref="J107:J115" si="8">K107+L107+M107</f>
        <v>5467.52</v>
      </c>
      <c r="K107" s="32">
        <v>5467.52</v>
      </c>
      <c r="L107" s="73">
        <v>0</v>
      </c>
      <c r="M107" s="73">
        <v>0</v>
      </c>
      <c r="N107" s="9"/>
      <c r="O107" s="269"/>
      <c r="P107" s="269"/>
      <c r="Q107" s="269"/>
      <c r="R107" s="9"/>
      <c r="S107" s="269"/>
      <c r="T107" s="269"/>
      <c r="U107" s="269"/>
    </row>
    <row r="108" spans="1:21" ht="25.5" x14ac:dyDescent="0.25">
      <c r="A108" s="430" t="s">
        <v>85</v>
      </c>
      <c r="B108" s="577" t="s">
        <v>16</v>
      </c>
      <c r="C108" s="376" t="s">
        <v>17</v>
      </c>
      <c r="D108" s="497">
        <v>8350</v>
      </c>
      <c r="E108" s="376"/>
      <c r="F108" s="485"/>
      <c r="G108" s="485">
        <v>2016</v>
      </c>
      <c r="H108" s="485">
        <v>2017</v>
      </c>
      <c r="I108" s="14" t="s">
        <v>14</v>
      </c>
      <c r="J108" s="11">
        <f t="shared" si="8"/>
        <v>128161.02000000002</v>
      </c>
      <c r="K108" s="11">
        <f>K109+K110+K111</f>
        <v>62364.420000000006</v>
      </c>
      <c r="L108" s="11">
        <f>L109+L110+L111</f>
        <v>65796.600000000006</v>
      </c>
      <c r="M108" s="11">
        <f>M109+M110+M111</f>
        <v>0</v>
      </c>
      <c r="N108" s="46" t="s">
        <v>38</v>
      </c>
      <c r="O108" s="269"/>
      <c r="P108" s="269"/>
      <c r="Q108" s="269"/>
      <c r="R108" s="46"/>
      <c r="S108" s="269"/>
      <c r="T108" s="269"/>
      <c r="U108" s="269"/>
    </row>
    <row r="109" spans="1:21" x14ac:dyDescent="0.25">
      <c r="A109" s="431"/>
      <c r="B109" s="578"/>
      <c r="C109" s="377"/>
      <c r="D109" s="498"/>
      <c r="E109" s="377"/>
      <c r="F109" s="500"/>
      <c r="G109" s="486"/>
      <c r="H109" s="486"/>
      <c r="I109" s="14" t="s">
        <v>43</v>
      </c>
      <c r="J109" s="11">
        <f t="shared" si="8"/>
        <v>121754.23000000001</v>
      </c>
      <c r="K109" s="12">
        <v>59245.760000000002</v>
      </c>
      <c r="L109" s="12">
        <v>62508.47</v>
      </c>
      <c r="M109" s="12">
        <v>0</v>
      </c>
      <c r="N109" s="3"/>
      <c r="O109" s="269"/>
      <c r="P109" s="269"/>
      <c r="Q109" s="269"/>
      <c r="R109" s="3"/>
      <c r="S109" s="269"/>
      <c r="T109" s="269"/>
      <c r="U109" s="269"/>
    </row>
    <row r="110" spans="1:21" x14ac:dyDescent="0.25">
      <c r="A110" s="431"/>
      <c r="B110" s="578"/>
      <c r="C110" s="377"/>
      <c r="D110" s="498"/>
      <c r="E110" s="377"/>
      <c r="F110" s="500"/>
      <c r="G110" s="486"/>
      <c r="H110" s="486"/>
      <c r="I110" s="14" t="s">
        <v>42</v>
      </c>
      <c r="J110" s="11">
        <f t="shared" si="8"/>
        <v>6093.22</v>
      </c>
      <c r="K110" s="12">
        <v>2966.11</v>
      </c>
      <c r="L110" s="12">
        <v>3127.11</v>
      </c>
      <c r="M110" s="12">
        <v>0</v>
      </c>
      <c r="N110" s="3"/>
      <c r="O110" s="269"/>
      <c r="P110" s="269"/>
      <c r="Q110" s="269"/>
      <c r="R110" s="3"/>
      <c r="S110" s="269"/>
      <c r="T110" s="269"/>
      <c r="U110" s="269"/>
    </row>
    <row r="111" spans="1:21" ht="15.75" x14ac:dyDescent="0.25">
      <c r="A111" s="432"/>
      <c r="B111" s="579"/>
      <c r="C111" s="414"/>
      <c r="D111" s="499"/>
      <c r="E111" s="414"/>
      <c r="F111" s="465"/>
      <c r="G111" s="487"/>
      <c r="H111" s="487"/>
      <c r="I111" s="61" t="s">
        <v>44</v>
      </c>
      <c r="J111" s="11">
        <f t="shared" si="8"/>
        <v>313.57000000000005</v>
      </c>
      <c r="K111" s="12">
        <v>152.55000000000001</v>
      </c>
      <c r="L111" s="12">
        <v>161.02000000000001</v>
      </c>
      <c r="M111" s="12">
        <v>0</v>
      </c>
      <c r="N111" s="22"/>
      <c r="O111" s="269"/>
      <c r="P111" s="269"/>
      <c r="Q111" s="269"/>
      <c r="R111" s="22"/>
      <c r="S111" s="269"/>
      <c r="T111" s="269"/>
      <c r="U111" s="269"/>
    </row>
    <row r="112" spans="1:21" ht="38.25" x14ac:dyDescent="0.25">
      <c r="A112" s="427" t="s">
        <v>86</v>
      </c>
      <c r="B112" s="184" t="s">
        <v>20</v>
      </c>
      <c r="C112" s="376">
        <v>600</v>
      </c>
      <c r="D112" s="376">
        <v>1036</v>
      </c>
      <c r="E112" s="394"/>
      <c r="F112" s="394"/>
      <c r="G112" s="394">
        <v>2016</v>
      </c>
      <c r="H112" s="394">
        <v>2016</v>
      </c>
      <c r="I112" s="14" t="s">
        <v>14</v>
      </c>
      <c r="J112" s="11">
        <f t="shared" si="8"/>
        <v>35573.050000000003</v>
      </c>
      <c r="K112" s="11">
        <f>K113+K114+K115</f>
        <v>35573.050000000003</v>
      </c>
      <c r="L112" s="11">
        <f>L113+L114+L115</f>
        <v>0</v>
      </c>
      <c r="M112" s="11">
        <f>M113+M114+M115</f>
        <v>0</v>
      </c>
      <c r="N112" s="46" t="s">
        <v>38</v>
      </c>
      <c r="O112" s="269"/>
      <c r="P112" s="269"/>
      <c r="Q112" s="269"/>
      <c r="R112" s="46"/>
      <c r="S112" s="269"/>
      <c r="T112" s="269"/>
      <c r="U112" s="269"/>
    </row>
    <row r="113" spans="1:21" x14ac:dyDescent="0.25">
      <c r="A113" s="428"/>
      <c r="B113" s="424" t="s">
        <v>41</v>
      </c>
      <c r="C113" s="377"/>
      <c r="D113" s="377"/>
      <c r="E113" s="395"/>
      <c r="F113" s="452"/>
      <c r="G113" s="395"/>
      <c r="H113" s="395"/>
      <c r="I113" s="14" t="s">
        <v>43</v>
      </c>
      <c r="J113" s="12">
        <f t="shared" si="8"/>
        <v>26679.83</v>
      </c>
      <c r="K113" s="12">
        <v>26679.83</v>
      </c>
      <c r="L113" s="12">
        <v>0</v>
      </c>
      <c r="M113" s="16">
        <v>0</v>
      </c>
      <c r="N113" s="9"/>
      <c r="O113" s="269"/>
      <c r="P113" s="269"/>
      <c r="Q113" s="269"/>
      <c r="R113" s="9"/>
      <c r="S113" s="269"/>
      <c r="T113" s="269"/>
      <c r="U113" s="269"/>
    </row>
    <row r="114" spans="1:21" x14ac:dyDescent="0.25">
      <c r="A114" s="428"/>
      <c r="B114" s="425"/>
      <c r="C114" s="377"/>
      <c r="D114" s="377"/>
      <c r="E114" s="395"/>
      <c r="F114" s="452"/>
      <c r="G114" s="395"/>
      <c r="H114" s="395"/>
      <c r="I114" s="14" t="s">
        <v>42</v>
      </c>
      <c r="J114" s="12">
        <f t="shared" si="8"/>
        <v>1778.64</v>
      </c>
      <c r="K114" s="16">
        <v>1778.64</v>
      </c>
      <c r="L114" s="16">
        <v>0</v>
      </c>
      <c r="M114" s="16">
        <v>0</v>
      </c>
      <c r="N114" s="9"/>
      <c r="O114" s="269"/>
      <c r="P114" s="269"/>
      <c r="Q114" s="269"/>
      <c r="R114" s="9"/>
      <c r="S114" s="269"/>
      <c r="T114" s="269"/>
      <c r="U114" s="269"/>
    </row>
    <row r="115" spans="1:21" ht="15.75" x14ac:dyDescent="0.25">
      <c r="A115" s="429"/>
      <c r="B115" s="426"/>
      <c r="C115" s="414"/>
      <c r="D115" s="414"/>
      <c r="E115" s="396"/>
      <c r="F115" s="453"/>
      <c r="G115" s="396"/>
      <c r="H115" s="396"/>
      <c r="I115" s="61" t="s">
        <v>44</v>
      </c>
      <c r="J115" s="12">
        <f t="shared" si="8"/>
        <v>7114.58</v>
      </c>
      <c r="K115" s="16">
        <v>7114.58</v>
      </c>
      <c r="L115" s="16">
        <v>0</v>
      </c>
      <c r="M115" s="16">
        <v>0</v>
      </c>
      <c r="N115" s="18"/>
      <c r="O115" s="269"/>
      <c r="P115" s="269"/>
      <c r="Q115" s="269"/>
      <c r="R115" s="18"/>
      <c r="S115" s="269"/>
      <c r="T115" s="269"/>
      <c r="U115" s="269"/>
    </row>
    <row r="116" spans="1:21" ht="15.75" x14ac:dyDescent="0.25">
      <c r="A116" s="44"/>
      <c r="B116" s="418" t="s">
        <v>31</v>
      </c>
      <c r="C116" s="419"/>
      <c r="D116" s="419"/>
      <c r="E116" s="419"/>
      <c r="F116" s="419"/>
      <c r="G116" s="419"/>
      <c r="H116" s="420"/>
      <c r="I116" s="61"/>
      <c r="J116" s="16"/>
      <c r="K116" s="16"/>
      <c r="L116" s="16"/>
      <c r="M116" s="16"/>
      <c r="N116" s="18"/>
      <c r="O116" s="269"/>
      <c r="P116" s="269"/>
      <c r="Q116" s="269"/>
      <c r="R116" s="18"/>
      <c r="S116" s="269"/>
      <c r="T116" s="269"/>
      <c r="U116" s="269"/>
    </row>
    <row r="117" spans="1:21" ht="51" x14ac:dyDescent="0.25">
      <c r="A117" s="397"/>
      <c r="B117" s="398"/>
      <c r="C117" s="398"/>
      <c r="D117" s="398"/>
      <c r="E117" s="398"/>
      <c r="F117" s="398"/>
      <c r="G117" s="398"/>
      <c r="H117" s="399"/>
      <c r="I117" s="14" t="s">
        <v>60</v>
      </c>
      <c r="J117" s="12">
        <f>J122</f>
        <v>9514.7125199999991</v>
      </c>
      <c r="K117" s="12">
        <f t="shared" ref="K117:M120" si="9">K122</f>
        <v>5559.4481999999998</v>
      </c>
      <c r="L117" s="12">
        <f>L122</f>
        <v>3231.9852099999998</v>
      </c>
      <c r="M117" s="12">
        <f t="shared" si="9"/>
        <v>723.27910999999995</v>
      </c>
      <c r="N117" s="267">
        <v>0</v>
      </c>
      <c r="O117" s="2">
        <v>0</v>
      </c>
      <c r="P117" s="2">
        <v>0</v>
      </c>
      <c r="Q117" s="2">
        <v>0</v>
      </c>
      <c r="R117" s="267">
        <v>0</v>
      </c>
      <c r="S117" s="2">
        <v>0</v>
      </c>
      <c r="T117" s="2">
        <v>0</v>
      </c>
      <c r="U117" s="2">
        <v>0</v>
      </c>
    </row>
    <row r="118" spans="1:21" ht="38.25" x14ac:dyDescent="0.25">
      <c r="A118" s="400"/>
      <c r="B118" s="401"/>
      <c r="C118" s="401"/>
      <c r="D118" s="401"/>
      <c r="E118" s="401"/>
      <c r="F118" s="401"/>
      <c r="G118" s="401"/>
      <c r="H118" s="402"/>
      <c r="I118" s="14" t="s">
        <v>61</v>
      </c>
      <c r="J118" s="12">
        <f>J123</f>
        <v>0</v>
      </c>
      <c r="K118" s="12">
        <f t="shared" si="9"/>
        <v>0</v>
      </c>
      <c r="L118" s="12">
        <f t="shared" si="9"/>
        <v>0</v>
      </c>
      <c r="M118" s="12">
        <f t="shared" si="9"/>
        <v>0</v>
      </c>
      <c r="N118" s="267">
        <v>0</v>
      </c>
      <c r="O118" s="2">
        <v>0</v>
      </c>
      <c r="P118" s="2">
        <v>0</v>
      </c>
      <c r="Q118" s="2">
        <v>0</v>
      </c>
      <c r="R118" s="267">
        <v>0</v>
      </c>
      <c r="S118" s="2">
        <v>0</v>
      </c>
      <c r="T118" s="2">
        <v>0</v>
      </c>
      <c r="U118" s="2">
        <v>0</v>
      </c>
    </row>
    <row r="119" spans="1:21" ht="25.5" x14ac:dyDescent="0.25">
      <c r="A119" s="400"/>
      <c r="B119" s="401"/>
      <c r="C119" s="401"/>
      <c r="D119" s="401"/>
      <c r="E119" s="401"/>
      <c r="F119" s="401"/>
      <c r="G119" s="401"/>
      <c r="H119" s="402"/>
      <c r="I119" s="14" t="s">
        <v>14</v>
      </c>
      <c r="J119" s="12">
        <f>J124</f>
        <v>283879.82999999996</v>
      </c>
      <c r="K119" s="12">
        <f t="shared" si="9"/>
        <v>221716.34999999998</v>
      </c>
      <c r="L119" s="12">
        <f t="shared" si="9"/>
        <v>62163.479999999996</v>
      </c>
      <c r="M119" s="12">
        <f t="shared" si="9"/>
        <v>0</v>
      </c>
      <c r="N119" s="267">
        <v>0</v>
      </c>
      <c r="O119" s="2">
        <v>0</v>
      </c>
      <c r="P119" s="2">
        <v>0</v>
      </c>
      <c r="Q119" s="2">
        <v>0</v>
      </c>
      <c r="R119" s="267">
        <v>0</v>
      </c>
      <c r="S119" s="2">
        <v>0</v>
      </c>
      <c r="T119" s="2">
        <v>0</v>
      </c>
      <c r="U119" s="2">
        <v>0</v>
      </c>
    </row>
    <row r="120" spans="1:21" ht="25.5" x14ac:dyDescent="0.25">
      <c r="A120" s="403"/>
      <c r="B120" s="404"/>
      <c r="C120" s="404"/>
      <c r="D120" s="404"/>
      <c r="E120" s="404"/>
      <c r="F120" s="404"/>
      <c r="G120" s="404"/>
      <c r="H120" s="405"/>
      <c r="I120" s="14" t="s">
        <v>13</v>
      </c>
      <c r="J120" s="12">
        <f>J125</f>
        <v>0</v>
      </c>
      <c r="K120" s="12">
        <f t="shared" si="9"/>
        <v>0</v>
      </c>
      <c r="L120" s="12">
        <f t="shared" si="9"/>
        <v>0</v>
      </c>
      <c r="M120" s="12">
        <f t="shared" si="9"/>
        <v>0</v>
      </c>
      <c r="N120" s="267">
        <v>0</v>
      </c>
      <c r="O120" s="2">
        <v>0</v>
      </c>
      <c r="P120" s="2">
        <v>0</v>
      </c>
      <c r="Q120" s="2">
        <v>0</v>
      </c>
      <c r="R120" s="267">
        <v>0</v>
      </c>
      <c r="S120" s="2">
        <v>0</v>
      </c>
      <c r="T120" s="2">
        <v>0</v>
      </c>
      <c r="U120" s="2">
        <v>0</v>
      </c>
    </row>
    <row r="121" spans="1:21" ht="15.75" x14ac:dyDescent="0.25">
      <c r="A121" s="17" t="s">
        <v>69</v>
      </c>
      <c r="B121" s="418" t="s">
        <v>33</v>
      </c>
      <c r="C121" s="419"/>
      <c r="D121" s="419"/>
      <c r="E121" s="419"/>
      <c r="F121" s="419"/>
      <c r="G121" s="419"/>
      <c r="H121" s="420"/>
      <c r="I121" s="98"/>
      <c r="J121" s="20"/>
      <c r="K121" s="20"/>
      <c r="L121" s="20"/>
      <c r="M121" s="20"/>
      <c r="N121" s="225"/>
      <c r="O121" s="269"/>
      <c r="P121" s="269"/>
      <c r="Q121" s="269"/>
      <c r="R121" s="225"/>
      <c r="S121" s="269"/>
      <c r="T121" s="269"/>
      <c r="U121" s="269"/>
    </row>
    <row r="122" spans="1:21" ht="51" x14ac:dyDescent="0.25">
      <c r="A122" s="433"/>
      <c r="B122" s="383"/>
      <c r="C122" s="384"/>
      <c r="D122" s="384"/>
      <c r="E122" s="384"/>
      <c r="F122" s="384"/>
      <c r="G122" s="384"/>
      <c r="H122" s="385"/>
      <c r="I122" s="14" t="s">
        <v>60</v>
      </c>
      <c r="J122" s="12">
        <f>J126</f>
        <v>9514.7125199999991</v>
      </c>
      <c r="K122" s="12">
        <f>K126</f>
        <v>5559.4481999999998</v>
      </c>
      <c r="L122" s="12">
        <f>L126</f>
        <v>3231.9852099999998</v>
      </c>
      <c r="M122" s="12">
        <f>M126</f>
        <v>723.27910999999995</v>
      </c>
      <c r="N122" s="267">
        <v>0</v>
      </c>
      <c r="O122" s="2">
        <v>0</v>
      </c>
      <c r="P122" s="2">
        <v>0</v>
      </c>
      <c r="Q122" s="2">
        <v>0</v>
      </c>
      <c r="R122" s="267">
        <v>0</v>
      </c>
      <c r="S122" s="2">
        <v>0</v>
      </c>
      <c r="T122" s="2">
        <v>0</v>
      </c>
      <c r="U122" s="2">
        <v>0</v>
      </c>
    </row>
    <row r="123" spans="1:21" ht="38.25" x14ac:dyDescent="0.25">
      <c r="A123" s="434"/>
      <c r="B123" s="386"/>
      <c r="C123" s="387"/>
      <c r="D123" s="387"/>
      <c r="E123" s="387"/>
      <c r="F123" s="387"/>
      <c r="G123" s="387"/>
      <c r="H123" s="388"/>
      <c r="I123" s="14" t="s">
        <v>61</v>
      </c>
      <c r="J123" s="12"/>
      <c r="K123" s="12"/>
      <c r="L123" s="12"/>
      <c r="M123" s="12"/>
      <c r="N123" s="267">
        <v>0</v>
      </c>
      <c r="O123" s="2">
        <v>0</v>
      </c>
      <c r="P123" s="2">
        <v>0</v>
      </c>
      <c r="Q123" s="2">
        <v>0</v>
      </c>
      <c r="R123" s="267">
        <v>0</v>
      </c>
      <c r="S123" s="2">
        <v>0</v>
      </c>
      <c r="T123" s="2">
        <v>0</v>
      </c>
      <c r="U123" s="2">
        <v>0</v>
      </c>
    </row>
    <row r="124" spans="1:21" ht="25.5" x14ac:dyDescent="0.25">
      <c r="A124" s="434"/>
      <c r="B124" s="386"/>
      <c r="C124" s="387"/>
      <c r="D124" s="387"/>
      <c r="E124" s="387"/>
      <c r="F124" s="387"/>
      <c r="G124" s="387"/>
      <c r="H124" s="388"/>
      <c r="I124" s="14" t="s">
        <v>14</v>
      </c>
      <c r="J124" s="12">
        <f>J128</f>
        <v>283879.82999999996</v>
      </c>
      <c r="K124" s="12">
        <f>K128</f>
        <v>221716.34999999998</v>
      </c>
      <c r="L124" s="12">
        <f>L128</f>
        <v>62163.479999999996</v>
      </c>
      <c r="M124" s="12">
        <f>M128</f>
        <v>0</v>
      </c>
      <c r="N124" s="267">
        <v>0</v>
      </c>
      <c r="O124" s="2">
        <v>0</v>
      </c>
      <c r="P124" s="2">
        <v>0</v>
      </c>
      <c r="Q124" s="2">
        <v>0</v>
      </c>
      <c r="R124" s="267">
        <v>0</v>
      </c>
      <c r="S124" s="2">
        <v>0</v>
      </c>
      <c r="T124" s="2">
        <v>0</v>
      </c>
      <c r="U124" s="2">
        <v>0</v>
      </c>
    </row>
    <row r="125" spans="1:21" ht="25.5" x14ac:dyDescent="0.25">
      <c r="A125" s="435"/>
      <c r="B125" s="389"/>
      <c r="C125" s="390"/>
      <c r="D125" s="390"/>
      <c r="E125" s="390"/>
      <c r="F125" s="390"/>
      <c r="G125" s="390"/>
      <c r="H125" s="391"/>
      <c r="I125" s="14" t="s">
        <v>13</v>
      </c>
      <c r="J125" s="12">
        <v>0</v>
      </c>
      <c r="K125" s="12">
        <v>0</v>
      </c>
      <c r="L125" s="12">
        <v>0</v>
      </c>
      <c r="M125" s="12">
        <v>0</v>
      </c>
      <c r="N125" s="267">
        <v>0</v>
      </c>
      <c r="O125" s="2">
        <v>0</v>
      </c>
      <c r="P125" s="2">
        <v>0</v>
      </c>
      <c r="Q125" s="2">
        <v>0</v>
      </c>
      <c r="R125" s="267">
        <v>0</v>
      </c>
      <c r="S125" s="2">
        <v>0</v>
      </c>
      <c r="T125" s="2">
        <v>0</v>
      </c>
      <c r="U125" s="2">
        <v>0</v>
      </c>
    </row>
    <row r="126" spans="1:21" ht="25.5" x14ac:dyDescent="0.25">
      <c r="A126" s="427" t="s">
        <v>87</v>
      </c>
      <c r="B126" s="184" t="s">
        <v>25</v>
      </c>
      <c r="C126" s="394"/>
      <c r="D126" s="394"/>
      <c r="E126" s="394"/>
      <c r="F126" s="376">
        <v>46000</v>
      </c>
      <c r="G126" s="97"/>
      <c r="H126" s="97"/>
      <c r="I126" s="483" t="s">
        <v>60</v>
      </c>
      <c r="J126" s="11">
        <f>J127</f>
        <v>9514.7125199999991</v>
      </c>
      <c r="K126" s="213">
        <f>K127</f>
        <v>5559.4481999999998</v>
      </c>
      <c r="L126" s="11">
        <f>L127</f>
        <v>3231.9852099999998</v>
      </c>
      <c r="M126" s="11">
        <f>M127</f>
        <v>723.27910999999995</v>
      </c>
      <c r="N126" s="266">
        <v>0</v>
      </c>
      <c r="O126" s="270">
        <v>0</v>
      </c>
      <c r="P126" s="270">
        <v>0</v>
      </c>
      <c r="Q126" s="270">
        <v>0</v>
      </c>
      <c r="R126" s="266">
        <v>0</v>
      </c>
      <c r="S126" s="270">
        <v>0</v>
      </c>
      <c r="T126" s="270">
        <v>0</v>
      </c>
      <c r="U126" s="270">
        <v>0</v>
      </c>
    </row>
    <row r="127" spans="1:21" x14ac:dyDescent="0.25">
      <c r="A127" s="428"/>
      <c r="B127" s="15" t="s">
        <v>39</v>
      </c>
      <c r="C127" s="452"/>
      <c r="D127" s="452"/>
      <c r="E127" s="395"/>
      <c r="F127" s="482"/>
      <c r="G127" s="23">
        <v>2016</v>
      </c>
      <c r="H127" s="23">
        <v>2018</v>
      </c>
      <c r="I127" s="484"/>
      <c r="J127" s="12">
        <f>K127+L127+M127</f>
        <v>9514.7125199999991</v>
      </c>
      <c r="K127" s="12">
        <v>5559.4481999999998</v>
      </c>
      <c r="L127" s="12">
        <v>3231.9852099999998</v>
      </c>
      <c r="M127" s="12">
        <v>723.27910999999995</v>
      </c>
      <c r="N127" s="9"/>
      <c r="O127" s="269"/>
      <c r="P127" s="269"/>
      <c r="Q127" s="269"/>
      <c r="R127" s="109"/>
      <c r="S127" s="109"/>
      <c r="T127" s="109"/>
      <c r="U127" s="109"/>
    </row>
    <row r="128" spans="1:21" ht="25.5" x14ac:dyDescent="0.25">
      <c r="A128" s="427" t="s">
        <v>88</v>
      </c>
      <c r="B128" s="590" t="s">
        <v>19</v>
      </c>
      <c r="C128" s="394"/>
      <c r="D128" s="394"/>
      <c r="E128" s="394"/>
      <c r="F128" s="376" t="s">
        <v>59</v>
      </c>
      <c r="G128" s="380">
        <v>2016</v>
      </c>
      <c r="H128" s="380">
        <v>2017</v>
      </c>
      <c r="I128" s="61" t="s">
        <v>14</v>
      </c>
      <c r="J128" s="52">
        <f>K128+L128+M128</f>
        <v>283879.82999999996</v>
      </c>
      <c r="K128" s="52">
        <f>K129+K130+K131</f>
        <v>221716.34999999998</v>
      </c>
      <c r="L128" s="52">
        <f>L129+L130+L131</f>
        <v>62163.479999999996</v>
      </c>
      <c r="M128" s="52">
        <f>M129+M130+M131</f>
        <v>0</v>
      </c>
      <c r="N128" s="46" t="s">
        <v>38</v>
      </c>
      <c r="O128" s="269"/>
      <c r="P128" s="269"/>
      <c r="Q128" s="269"/>
      <c r="R128" s="109"/>
      <c r="S128" s="109"/>
      <c r="T128" s="109"/>
      <c r="U128" s="109"/>
    </row>
    <row r="129" spans="1:21" ht="15.75" x14ac:dyDescent="0.25">
      <c r="A129" s="428"/>
      <c r="B129" s="591"/>
      <c r="C129" s="395"/>
      <c r="D129" s="395"/>
      <c r="E129" s="395"/>
      <c r="F129" s="377"/>
      <c r="G129" s="381"/>
      <c r="H129" s="381"/>
      <c r="I129" s="61" t="s">
        <v>46</v>
      </c>
      <c r="J129" s="16">
        <f>K129+L129+M129</f>
        <v>235620.25999999998</v>
      </c>
      <c r="K129" s="16">
        <v>184024.58</v>
      </c>
      <c r="L129" s="16">
        <v>51595.68</v>
      </c>
      <c r="M129" s="16">
        <v>0</v>
      </c>
      <c r="N129" s="18"/>
      <c r="O129" s="269"/>
      <c r="P129" s="269"/>
      <c r="Q129" s="269"/>
      <c r="R129" s="109"/>
      <c r="S129" s="109"/>
      <c r="T129" s="109"/>
      <c r="U129" s="109"/>
    </row>
    <row r="130" spans="1:21" ht="15.75" x14ac:dyDescent="0.25">
      <c r="A130" s="428"/>
      <c r="B130" s="591"/>
      <c r="C130" s="395"/>
      <c r="D130" s="395"/>
      <c r="E130" s="395"/>
      <c r="F130" s="377"/>
      <c r="G130" s="381"/>
      <c r="H130" s="381"/>
      <c r="I130" s="61" t="s">
        <v>42</v>
      </c>
      <c r="J130" s="16">
        <f>K130+L130+M130</f>
        <v>9651.94</v>
      </c>
      <c r="K130" s="16">
        <v>7538.38</v>
      </c>
      <c r="L130" s="16">
        <v>2113.56</v>
      </c>
      <c r="M130" s="16">
        <v>0</v>
      </c>
      <c r="N130" s="18"/>
      <c r="O130" s="269"/>
      <c r="P130" s="269"/>
      <c r="Q130" s="269"/>
      <c r="R130" s="109"/>
      <c r="S130" s="109"/>
      <c r="T130" s="109"/>
      <c r="U130" s="109"/>
    </row>
    <row r="131" spans="1:21" ht="15.75" x14ac:dyDescent="0.25">
      <c r="A131" s="429"/>
      <c r="B131" s="592"/>
      <c r="C131" s="396"/>
      <c r="D131" s="396"/>
      <c r="E131" s="396"/>
      <c r="F131" s="414"/>
      <c r="G131" s="382"/>
      <c r="H131" s="382"/>
      <c r="I131" s="61" t="s">
        <v>44</v>
      </c>
      <c r="J131" s="12">
        <f>K131+L131+M131</f>
        <v>38607.629999999997</v>
      </c>
      <c r="K131" s="12">
        <v>30153.39</v>
      </c>
      <c r="L131" s="12">
        <v>8454.24</v>
      </c>
      <c r="M131" s="12">
        <v>0</v>
      </c>
      <c r="N131" s="18"/>
      <c r="O131" s="269"/>
      <c r="P131" s="269"/>
      <c r="Q131" s="269"/>
      <c r="R131" s="109"/>
      <c r="S131" s="109"/>
      <c r="T131" s="109"/>
      <c r="U131" s="109"/>
    </row>
    <row r="133" spans="1:21" x14ac:dyDescent="0.25">
      <c r="B133" s="123"/>
      <c r="C133" s="123"/>
      <c r="D133" s="123"/>
      <c r="E133" s="123"/>
    </row>
    <row r="134" spans="1:21" x14ac:dyDescent="0.25">
      <c r="B134" s="123" t="s">
        <v>157</v>
      </c>
      <c r="C134" s="123"/>
      <c r="D134" s="123"/>
      <c r="E134" s="123"/>
    </row>
    <row r="135" spans="1:21" x14ac:dyDescent="0.25">
      <c r="B135" s="123"/>
      <c r="C135" s="123"/>
      <c r="D135" s="123"/>
      <c r="E135" s="123"/>
    </row>
    <row r="136" spans="1:21" x14ac:dyDescent="0.25">
      <c r="B136" s="123"/>
      <c r="C136" s="123"/>
      <c r="D136" s="123"/>
      <c r="E136" s="123"/>
    </row>
    <row r="137" spans="1:21" ht="18.75" x14ac:dyDescent="0.3">
      <c r="C137" s="279" t="s">
        <v>177</v>
      </c>
      <c r="E137" s="279"/>
      <c r="F137" s="279"/>
      <c r="G137" s="280"/>
      <c r="H137" s="280"/>
      <c r="I137" s="280"/>
      <c r="J137" s="280"/>
      <c r="K137" s="281"/>
      <c r="L137" s="280"/>
      <c r="M137" s="281" t="s">
        <v>178</v>
      </c>
      <c r="N137" s="280"/>
      <c r="O137" s="280"/>
      <c r="P137" s="280"/>
      <c r="Q137" s="282"/>
      <c r="R137" s="282"/>
      <c r="S137" s="281" t="s">
        <v>178</v>
      </c>
      <c r="T137" s="282"/>
    </row>
    <row r="138" spans="1:21" ht="18.75" x14ac:dyDescent="0.3">
      <c r="C138" s="279"/>
      <c r="E138" s="279"/>
      <c r="F138" s="279"/>
      <c r="G138" s="280"/>
      <c r="H138" s="280"/>
      <c r="I138" s="280"/>
      <c r="J138" s="280"/>
      <c r="K138" s="281"/>
      <c r="L138" s="280"/>
      <c r="M138" s="281"/>
      <c r="N138" s="280"/>
      <c r="O138" s="280"/>
      <c r="P138" s="280"/>
      <c r="Q138" s="282"/>
      <c r="R138" s="282"/>
      <c r="S138" s="281"/>
      <c r="T138" s="282"/>
    </row>
    <row r="139" spans="1:21" ht="18.75" x14ac:dyDescent="0.3">
      <c r="C139" s="279"/>
      <c r="E139" s="279"/>
      <c r="F139" s="279"/>
      <c r="G139" s="280"/>
      <c r="H139" s="280"/>
      <c r="I139" s="280"/>
      <c r="J139" s="280"/>
      <c r="K139" s="281"/>
      <c r="L139" s="280"/>
      <c r="M139" s="281"/>
      <c r="N139" s="280"/>
      <c r="O139" s="280"/>
      <c r="P139" s="280"/>
      <c r="Q139" s="282"/>
      <c r="R139" s="282"/>
      <c r="S139" s="281"/>
      <c r="T139" s="282"/>
    </row>
    <row r="140" spans="1:21" ht="18.75" x14ac:dyDescent="0.3">
      <c r="C140" s="279" t="s">
        <v>179</v>
      </c>
      <c r="E140" s="279"/>
      <c r="F140" s="279"/>
      <c r="G140" s="280"/>
      <c r="H140" s="280"/>
      <c r="I140" s="280"/>
      <c r="J140" s="280"/>
      <c r="K140" s="281"/>
      <c r="L140" s="280"/>
      <c r="M140" s="281" t="s">
        <v>180</v>
      </c>
      <c r="N140" s="280"/>
      <c r="O140" s="280"/>
      <c r="P140" s="280"/>
      <c r="Q140" s="282"/>
      <c r="R140" s="282"/>
      <c r="S140" s="281" t="s">
        <v>180</v>
      </c>
      <c r="T140" s="282"/>
    </row>
    <row r="141" spans="1:21" ht="18.75" x14ac:dyDescent="0.3">
      <c r="C141" s="279"/>
      <c r="E141" s="279"/>
      <c r="F141" s="279"/>
      <c r="G141" s="280"/>
      <c r="H141" s="280"/>
      <c r="I141" s="280"/>
      <c r="J141" s="280"/>
      <c r="K141" s="281"/>
      <c r="L141" s="280"/>
      <c r="M141" s="281"/>
      <c r="N141" s="280"/>
      <c r="O141" s="280"/>
      <c r="P141" s="280"/>
      <c r="Q141" s="282"/>
      <c r="R141" s="282"/>
      <c r="S141" s="281"/>
      <c r="T141" s="282"/>
    </row>
    <row r="142" spans="1:21" ht="18.75" x14ac:dyDescent="0.3">
      <c r="C142" s="279"/>
      <c r="E142" s="279"/>
      <c r="F142" s="279"/>
      <c r="G142" s="280"/>
      <c r="H142" s="280"/>
      <c r="I142" s="280"/>
      <c r="J142" s="280"/>
      <c r="K142" s="280"/>
      <c r="L142" s="280"/>
      <c r="M142" s="280"/>
      <c r="N142" s="280"/>
      <c r="O142" s="280"/>
      <c r="P142" s="280"/>
      <c r="Q142" s="282"/>
      <c r="R142" s="282"/>
      <c r="S142" s="280"/>
      <c r="T142" s="282"/>
    </row>
    <row r="143" spans="1:21" ht="18.75" x14ac:dyDescent="0.3">
      <c r="C143" s="279" t="s">
        <v>181</v>
      </c>
      <c r="E143" s="279"/>
      <c r="F143" s="279"/>
      <c r="G143" s="280"/>
      <c r="H143" s="280"/>
      <c r="I143" s="280"/>
      <c r="J143" s="280"/>
      <c r="K143" s="281"/>
      <c r="L143" s="280"/>
      <c r="M143" s="281" t="s">
        <v>182</v>
      </c>
      <c r="N143" s="280"/>
      <c r="O143" s="280"/>
      <c r="P143" s="280"/>
      <c r="Q143" s="282"/>
      <c r="R143" s="282"/>
      <c r="S143" s="281" t="s">
        <v>183</v>
      </c>
      <c r="T143" s="282"/>
    </row>
    <row r="144" spans="1:21" ht="18.75" x14ac:dyDescent="0.3">
      <c r="B144" s="279"/>
      <c r="C144" s="279"/>
      <c r="D144" s="279"/>
      <c r="E144" s="279"/>
      <c r="F144" s="279"/>
      <c r="G144" s="279"/>
      <c r="H144" s="279"/>
      <c r="I144" s="279"/>
      <c r="J144" s="279"/>
      <c r="K144" s="279"/>
      <c r="L144" s="279"/>
      <c r="M144" s="279"/>
      <c r="N144" s="279"/>
      <c r="O144" s="279"/>
      <c r="P144" s="279"/>
      <c r="Q144" s="279"/>
      <c r="R144" s="282"/>
      <c r="S144" s="279"/>
      <c r="T144" s="282"/>
    </row>
    <row r="145" spans="2:20" ht="18.75" x14ac:dyDescent="0.3">
      <c r="B145" s="279"/>
      <c r="C145" s="279"/>
      <c r="D145" s="279"/>
      <c r="E145" s="279"/>
      <c r="F145" s="279"/>
      <c r="G145" s="279"/>
      <c r="H145" s="279"/>
      <c r="I145" s="279"/>
      <c r="J145" s="279"/>
      <c r="K145" s="279"/>
      <c r="L145" s="279"/>
      <c r="M145" s="279"/>
      <c r="N145" s="279"/>
      <c r="O145" s="279"/>
      <c r="P145" s="279"/>
      <c r="Q145" s="279"/>
      <c r="R145" s="282"/>
      <c r="S145" s="279"/>
      <c r="T145" s="282"/>
    </row>
    <row r="146" spans="2:20" ht="18.75" x14ac:dyDescent="0.3">
      <c r="C146" s="279"/>
      <c r="D146" s="283" t="s">
        <v>184</v>
      </c>
      <c r="E146" s="279"/>
      <c r="F146" s="279"/>
      <c r="G146" s="279" t="s">
        <v>189</v>
      </c>
      <c r="H146" s="280"/>
      <c r="I146" s="279" t="s">
        <v>189</v>
      </c>
      <c r="J146" s="280"/>
      <c r="K146" s="280"/>
      <c r="L146" s="281"/>
      <c r="M146" s="281"/>
      <c r="N146" s="280"/>
      <c r="O146" s="280"/>
      <c r="P146" s="280"/>
      <c r="Q146" s="280"/>
      <c r="R146" s="282"/>
      <c r="S146" s="279" t="s">
        <v>186</v>
      </c>
      <c r="T146" s="282"/>
    </row>
    <row r="147" spans="2:20" ht="18.75" x14ac:dyDescent="0.3">
      <c r="B147" s="279"/>
      <c r="C147" s="279"/>
      <c r="D147" s="279"/>
      <c r="E147" s="279"/>
      <c r="F147" s="279"/>
      <c r="G147" s="280"/>
      <c r="H147" s="280"/>
      <c r="I147" s="280"/>
      <c r="J147" s="280"/>
      <c r="K147" s="280"/>
      <c r="L147" s="281"/>
      <c r="M147" s="280"/>
      <c r="N147" s="280"/>
      <c r="O147" s="280"/>
      <c r="P147" s="280"/>
      <c r="Q147" s="280"/>
      <c r="R147" s="282"/>
      <c r="S147" s="280"/>
      <c r="T147" s="282"/>
    </row>
    <row r="148" spans="2:20" ht="18.75" x14ac:dyDescent="0.3">
      <c r="B148" s="279"/>
      <c r="C148" s="279"/>
      <c r="D148" s="279"/>
      <c r="E148" s="279"/>
      <c r="F148" s="279"/>
      <c r="G148" s="280"/>
      <c r="H148" s="280"/>
      <c r="I148" s="280"/>
      <c r="J148" s="280"/>
      <c r="K148" s="280"/>
      <c r="L148" s="281"/>
      <c r="M148" s="280"/>
      <c r="N148" s="280"/>
      <c r="O148" s="280"/>
      <c r="P148" s="280"/>
      <c r="Q148" s="280"/>
      <c r="R148" s="282"/>
      <c r="S148" s="280"/>
      <c r="T148" s="282"/>
    </row>
    <row r="149" spans="2:20" ht="18.75" x14ac:dyDescent="0.3">
      <c r="B149" s="279"/>
      <c r="C149" s="279"/>
      <c r="D149" s="279"/>
      <c r="E149" s="279"/>
      <c r="F149" s="279"/>
      <c r="G149" s="279" t="s">
        <v>187</v>
      </c>
      <c r="H149" s="280"/>
      <c r="I149" s="279" t="s">
        <v>187</v>
      </c>
      <c r="J149" s="280"/>
      <c r="K149" s="280"/>
      <c r="L149" s="281"/>
      <c r="M149" s="280"/>
      <c r="N149" s="280"/>
      <c r="O149" s="280"/>
      <c r="P149" s="280"/>
      <c r="Q149" s="280"/>
      <c r="R149" s="282"/>
      <c r="S149" s="279" t="s">
        <v>188</v>
      </c>
      <c r="T149" s="282"/>
    </row>
  </sheetData>
  <mergeCells count="183">
    <mergeCell ref="P7:Q7"/>
    <mergeCell ref="R7:S7"/>
    <mergeCell ref="T7:U7"/>
    <mergeCell ref="R6:U6"/>
    <mergeCell ref="K7:K8"/>
    <mergeCell ref="L7:L8"/>
    <mergeCell ref="M7:M8"/>
    <mergeCell ref="N6:Q6"/>
    <mergeCell ref="S3:U3"/>
    <mergeCell ref="B10:F10"/>
    <mergeCell ref="A11:H14"/>
    <mergeCell ref="G6:G8"/>
    <mergeCell ref="H6:H8"/>
    <mergeCell ref="I6:I8"/>
    <mergeCell ref="K6:M6"/>
    <mergeCell ref="J6:J8"/>
    <mergeCell ref="E6:F7"/>
    <mergeCell ref="N7:O7"/>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A43:A44"/>
    <mergeCell ref="C43:C44"/>
    <mergeCell ref="D43:D44"/>
    <mergeCell ref="E43:E44"/>
    <mergeCell ref="F43:F44"/>
    <mergeCell ref="I43:I44"/>
    <mergeCell ref="A41:A42"/>
    <mergeCell ref="C41:C42"/>
    <mergeCell ref="D41:D42"/>
    <mergeCell ref="E41:E42"/>
    <mergeCell ref="F41:F42"/>
    <mergeCell ref="I41:I42"/>
    <mergeCell ref="H45:H48"/>
    <mergeCell ref="B46:B48"/>
    <mergeCell ref="A49:A51"/>
    <mergeCell ref="C49:C51"/>
    <mergeCell ref="D49:D51"/>
    <mergeCell ref="E49:E51"/>
    <mergeCell ref="F49:F51"/>
    <mergeCell ref="A45:A46"/>
    <mergeCell ref="C45:C48"/>
    <mergeCell ref="D45:D48"/>
    <mergeCell ref="E45:E48"/>
    <mergeCell ref="F45:F48"/>
    <mergeCell ref="G45:G48"/>
    <mergeCell ref="A54:A56"/>
    <mergeCell ref="C54:C56"/>
    <mergeCell ref="D54:D56"/>
    <mergeCell ref="E54:E56"/>
    <mergeCell ref="F54:F56"/>
    <mergeCell ref="I54:I56"/>
    <mergeCell ref="I49:I51"/>
    <mergeCell ref="A52:A53"/>
    <mergeCell ref="C52:C53"/>
    <mergeCell ref="D52:D53"/>
    <mergeCell ref="E52:E53"/>
    <mergeCell ref="F52:F53"/>
    <mergeCell ref="I52:I53"/>
    <mergeCell ref="A57:A61"/>
    <mergeCell ref="B57:H57"/>
    <mergeCell ref="B58:H61"/>
    <mergeCell ref="A62:A63"/>
    <mergeCell ref="C62:C63"/>
    <mergeCell ref="D62:D63"/>
    <mergeCell ref="E62:E63"/>
    <mergeCell ref="F62:F63"/>
    <mergeCell ref="G62:G63"/>
    <mergeCell ref="H62:H63"/>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s>
  <pageMargins left="0.70866141732283472" right="0.70866141732283472" top="0.74803149606299213" bottom="0.74803149606299213" header="0.31496062992125984" footer="0.31496062992125984"/>
  <pageSetup paperSize="8"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6"/>
  <sheetViews>
    <sheetView topLeftCell="A8" zoomScaleNormal="100" workbookViewId="0">
      <pane xSplit="8" ySplit="4" topLeftCell="O90" activePane="bottomRight" state="frozen"/>
      <selection activeCell="A8" sqref="A8"/>
      <selection pane="topRight" activeCell="I8" sqref="I8"/>
      <selection pane="bottomLeft" activeCell="A12" sqref="A12"/>
      <selection pane="bottomRight" activeCell="AK162" sqref="AK162"/>
    </sheetView>
  </sheetViews>
  <sheetFormatPr defaultRowHeight="15" x14ac:dyDescent="0.2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x14ac:dyDescent="0.25">
      <c r="A1" s="597" t="s">
        <v>158</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row>
    <row r="2" spans="1:37" ht="20.25" customHeight="1" x14ac:dyDescent="0.25">
      <c r="A2" s="597" t="s">
        <v>199</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7"/>
    </row>
    <row r="3" spans="1:37" ht="20.25" customHeight="1" x14ac:dyDescent="0.25">
      <c r="A3" s="315"/>
      <c r="B3" s="315"/>
      <c r="C3" s="315"/>
      <c r="D3" s="315"/>
      <c r="E3" s="315"/>
      <c r="F3" s="315"/>
      <c r="G3" s="315"/>
      <c r="H3" s="315"/>
      <c r="I3" s="315"/>
      <c r="J3" s="315"/>
      <c r="K3" s="315"/>
      <c r="L3" s="315"/>
      <c r="M3" s="315"/>
      <c r="N3" s="315"/>
      <c r="AH3" s="598" t="s">
        <v>108</v>
      </c>
      <c r="AI3" s="598"/>
    </row>
    <row r="4" spans="1:37" ht="20.25" customHeight="1" x14ac:dyDescent="0.25">
      <c r="A4" s="315"/>
      <c r="B4" s="315"/>
      <c r="C4" s="315"/>
      <c r="D4" s="315"/>
      <c r="E4" s="315"/>
      <c r="F4" s="315"/>
      <c r="G4" s="315"/>
      <c r="H4" s="315"/>
      <c r="I4" s="315"/>
      <c r="J4" s="315"/>
      <c r="K4" s="315"/>
      <c r="L4" s="315"/>
      <c r="M4" s="315"/>
      <c r="N4" s="315"/>
      <c r="AH4" s="598" t="s">
        <v>206</v>
      </c>
      <c r="AI4" s="598"/>
    </row>
    <row r="5" spans="1:37" ht="20.25" customHeight="1" x14ac:dyDescent="0.25">
      <c r="A5" s="315"/>
      <c r="B5" s="315"/>
      <c r="C5" s="315"/>
      <c r="D5" s="315"/>
      <c r="E5" s="315"/>
      <c r="F5" s="315"/>
      <c r="G5" s="315"/>
      <c r="H5" s="315"/>
      <c r="I5" s="315"/>
      <c r="J5" s="315"/>
      <c r="K5" s="315"/>
      <c r="L5" s="315"/>
      <c r="M5" s="315"/>
      <c r="N5" s="315"/>
      <c r="AH5" s="598" t="s">
        <v>207</v>
      </c>
      <c r="AI5" s="598"/>
    </row>
    <row r="6" spans="1:37" ht="20.25" customHeight="1" x14ac:dyDescent="0.25">
      <c r="A6" s="315"/>
      <c r="B6" s="315"/>
      <c r="C6" s="315"/>
      <c r="D6" s="315"/>
      <c r="E6" s="315"/>
      <c r="F6" s="315"/>
      <c r="G6" s="315"/>
      <c r="H6" s="315"/>
      <c r="I6" s="315"/>
      <c r="J6" s="315"/>
      <c r="K6" s="315"/>
      <c r="L6" s="315"/>
      <c r="M6" s="315"/>
      <c r="N6" s="315"/>
      <c r="AH6" s="598" t="s">
        <v>190</v>
      </c>
      <c r="AI6" s="598"/>
    </row>
    <row r="7" spans="1:37" s="106" customFormat="1" ht="20.25" customHeight="1" x14ac:dyDescent="0.25">
      <c r="A7" s="450"/>
      <c r="B7" s="450"/>
      <c r="C7" s="450"/>
      <c r="D7" s="450"/>
      <c r="E7" s="450"/>
      <c r="F7" s="450"/>
      <c r="G7" s="450"/>
      <c r="H7" s="450"/>
      <c r="I7" s="450"/>
      <c r="J7" s="450"/>
      <c r="K7" s="450"/>
      <c r="L7" s="450"/>
      <c r="M7" s="450"/>
      <c r="N7" s="450"/>
      <c r="O7" s="108"/>
      <c r="P7" s="108"/>
      <c r="Q7" s="108"/>
      <c r="R7" s="108"/>
      <c r="AI7" s="115" t="s">
        <v>109</v>
      </c>
    </row>
    <row r="8" spans="1:37" ht="15" customHeight="1" x14ac:dyDescent="0.25">
      <c r="A8" s="443" t="s">
        <v>4</v>
      </c>
      <c r="B8" s="443" t="s">
        <v>5</v>
      </c>
      <c r="C8" s="451" t="s">
        <v>7</v>
      </c>
      <c r="D8" s="451" t="s">
        <v>36</v>
      </c>
      <c r="E8" s="454" t="s">
        <v>6</v>
      </c>
      <c r="F8" s="455"/>
      <c r="G8" s="451" t="s">
        <v>2</v>
      </c>
      <c r="H8" s="451" t="s">
        <v>3</v>
      </c>
      <c r="I8" s="451" t="s">
        <v>1</v>
      </c>
      <c r="J8" s="451" t="s">
        <v>10</v>
      </c>
      <c r="K8" s="458" t="s">
        <v>9</v>
      </c>
      <c r="L8" s="459"/>
      <c r="M8" s="460"/>
      <c r="N8" s="461" t="s">
        <v>0</v>
      </c>
      <c r="O8" s="580" t="s">
        <v>89</v>
      </c>
      <c r="P8" s="583" t="s">
        <v>90</v>
      </c>
      <c r="Q8" s="584"/>
      <c r="R8" s="584"/>
      <c r="S8" s="584"/>
      <c r="T8" s="584"/>
      <c r="U8" s="584"/>
      <c r="V8" s="584"/>
      <c r="W8" s="584"/>
      <c r="X8" s="584"/>
      <c r="Y8" s="585"/>
      <c r="Z8" s="599" t="s">
        <v>191</v>
      </c>
      <c r="AA8" s="600"/>
      <c r="AB8" s="603" t="s">
        <v>192</v>
      </c>
      <c r="AC8" s="604"/>
      <c r="AD8" s="594" t="s">
        <v>101</v>
      </c>
      <c r="AE8" s="610" t="s">
        <v>102</v>
      </c>
      <c r="AF8" s="610"/>
      <c r="AG8" s="610"/>
      <c r="AH8" s="610"/>
      <c r="AI8" s="594" t="s">
        <v>107</v>
      </c>
    </row>
    <row r="9" spans="1:37" ht="40.5" customHeight="1" x14ac:dyDescent="0.25">
      <c r="A9" s="443"/>
      <c r="B9" s="443"/>
      <c r="C9" s="452"/>
      <c r="D9" s="452"/>
      <c r="E9" s="456"/>
      <c r="F9" s="457"/>
      <c r="G9" s="452"/>
      <c r="H9" s="452"/>
      <c r="I9" s="452"/>
      <c r="J9" s="452"/>
      <c r="K9" s="580">
        <v>2016</v>
      </c>
      <c r="L9" s="464">
        <v>2017</v>
      </c>
      <c r="M9" s="464">
        <v>2018</v>
      </c>
      <c r="N9" s="462"/>
      <c r="O9" s="581"/>
      <c r="P9" s="583" t="s">
        <v>62</v>
      </c>
      <c r="Q9" s="585"/>
      <c r="R9" s="586" t="s">
        <v>91</v>
      </c>
      <c r="S9" s="587"/>
      <c r="T9" s="646" t="s">
        <v>92</v>
      </c>
      <c r="U9" s="647"/>
      <c r="V9" s="583" t="s">
        <v>93</v>
      </c>
      <c r="W9" s="585"/>
      <c r="X9" s="583" t="s">
        <v>94</v>
      </c>
      <c r="Y9" s="585"/>
      <c r="Z9" s="601"/>
      <c r="AA9" s="602"/>
      <c r="AB9" s="605"/>
      <c r="AC9" s="606"/>
      <c r="AD9" s="595"/>
      <c r="AE9" s="611" t="s">
        <v>193</v>
      </c>
      <c r="AF9" s="611" t="s">
        <v>103</v>
      </c>
      <c r="AG9" s="611" t="s">
        <v>104</v>
      </c>
      <c r="AH9" s="611"/>
      <c r="AI9" s="595"/>
    </row>
    <row r="10" spans="1:37" ht="55.5" customHeight="1" x14ac:dyDescent="0.25">
      <c r="A10" s="443"/>
      <c r="B10" s="443"/>
      <c r="C10" s="453"/>
      <c r="D10" s="453"/>
      <c r="E10" s="309" t="s">
        <v>11</v>
      </c>
      <c r="F10" s="309" t="s">
        <v>12</v>
      </c>
      <c r="G10" s="453"/>
      <c r="H10" s="453"/>
      <c r="I10" s="453"/>
      <c r="J10" s="453"/>
      <c r="K10" s="582"/>
      <c r="L10" s="465"/>
      <c r="M10" s="465"/>
      <c r="N10" s="463"/>
      <c r="O10" s="582"/>
      <c r="P10" s="111" t="s">
        <v>96</v>
      </c>
      <c r="Q10" s="316" t="s">
        <v>97</v>
      </c>
      <c r="R10" s="291" t="s">
        <v>95</v>
      </c>
      <c r="S10" s="291" t="s">
        <v>98</v>
      </c>
      <c r="T10" s="316" t="s">
        <v>95</v>
      </c>
      <c r="U10" s="224" t="s">
        <v>98</v>
      </c>
      <c r="V10" s="316" t="s">
        <v>99</v>
      </c>
      <c r="W10" s="316" t="s">
        <v>98</v>
      </c>
      <c r="X10" s="316" t="s">
        <v>99</v>
      </c>
      <c r="Y10" s="316" t="s">
        <v>98</v>
      </c>
      <c r="Z10" s="316" t="s">
        <v>62</v>
      </c>
      <c r="AA10" s="316" t="s">
        <v>200</v>
      </c>
      <c r="AB10" s="316" t="s">
        <v>62</v>
      </c>
      <c r="AC10" s="316" t="s">
        <v>100</v>
      </c>
      <c r="AD10" s="596"/>
      <c r="AE10" s="611"/>
      <c r="AF10" s="611"/>
      <c r="AG10" s="114" t="s">
        <v>105</v>
      </c>
      <c r="AH10" s="114" t="s">
        <v>106</v>
      </c>
      <c r="AI10" s="596"/>
      <c r="AK10" t="s">
        <v>110</v>
      </c>
    </row>
    <row r="11" spans="1:37" ht="15.75" x14ac:dyDescent="0.2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3">
        <v>20</v>
      </c>
      <c r="AF11" s="113">
        <v>21</v>
      </c>
      <c r="AG11" s="113">
        <v>22</v>
      </c>
      <c r="AH11" s="113">
        <v>23</v>
      </c>
      <c r="AI11" s="113">
        <v>24</v>
      </c>
    </row>
    <row r="12" spans="1:37" ht="15.75" x14ac:dyDescent="0.25">
      <c r="A12" s="7"/>
      <c r="B12" s="444" t="s">
        <v>15</v>
      </c>
      <c r="C12" s="445"/>
      <c r="D12" s="445"/>
      <c r="E12" s="445"/>
      <c r="F12" s="446"/>
      <c r="G12" s="19"/>
      <c r="H12" s="19"/>
      <c r="I12" s="306"/>
      <c r="J12" s="20">
        <f>J13+J14+J15+J16</f>
        <v>1527853.17252</v>
      </c>
      <c r="K12" s="20">
        <f>K13+K14+K15+K16</f>
        <v>875210.40819999995</v>
      </c>
      <c r="L12" s="20">
        <f>L13+L14+L15+L16</f>
        <v>626420.59520999994</v>
      </c>
      <c r="M12" s="20">
        <f>M13+M14+M15+M16</f>
        <v>26222.169110000003</v>
      </c>
      <c r="N12" s="18"/>
      <c r="O12" s="20">
        <f t="shared" ref="O12:AH12" si="0">O13+O14+O15+O16</f>
        <v>1802866.68</v>
      </c>
      <c r="P12" s="288">
        <f>P13+P14+P15+P16</f>
        <v>1032748.2</v>
      </c>
      <c r="Q12" s="288">
        <f>Q13+Q14+Q15+Q16</f>
        <v>8352.094000000001</v>
      </c>
      <c r="R12" s="288">
        <f t="shared" si="0"/>
        <v>0</v>
      </c>
      <c r="S12" s="288">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0"/>
    </row>
    <row r="13" spans="1:37" ht="51" hidden="1" x14ac:dyDescent="0.25">
      <c r="A13" s="568"/>
      <c r="B13" s="398"/>
      <c r="C13" s="398"/>
      <c r="D13" s="398"/>
      <c r="E13" s="398"/>
      <c r="F13" s="398"/>
      <c r="G13" s="398"/>
      <c r="H13" s="399"/>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0"/>
    </row>
    <row r="14" spans="1:37" ht="38.25" hidden="1" x14ac:dyDescent="0.25">
      <c r="A14" s="400"/>
      <c r="B14" s="401"/>
      <c r="C14" s="401"/>
      <c r="D14" s="401"/>
      <c r="E14" s="401"/>
      <c r="F14" s="401"/>
      <c r="G14" s="401"/>
      <c r="H14" s="402"/>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0"/>
    </row>
    <row r="15" spans="1:37" ht="25.5" hidden="1" x14ac:dyDescent="0.25">
      <c r="A15" s="400"/>
      <c r="B15" s="401"/>
      <c r="C15" s="401"/>
      <c r="D15" s="401"/>
      <c r="E15" s="401"/>
      <c r="F15" s="401"/>
      <c r="G15" s="401"/>
      <c r="H15" s="402"/>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0"/>
    </row>
    <row r="16" spans="1:37" ht="25.5" hidden="1" x14ac:dyDescent="0.25">
      <c r="A16" s="403"/>
      <c r="B16" s="404"/>
      <c r="C16" s="404"/>
      <c r="D16" s="404"/>
      <c r="E16" s="404"/>
      <c r="F16" s="404"/>
      <c r="G16" s="404"/>
      <c r="H16" s="405"/>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0"/>
    </row>
    <row r="17" spans="1:35" ht="15.75" hidden="1" x14ac:dyDescent="0.25">
      <c r="A17" s="447" t="s">
        <v>30</v>
      </c>
      <c r="B17" s="448"/>
      <c r="C17" s="448"/>
      <c r="D17" s="448"/>
      <c r="E17" s="448"/>
      <c r="F17" s="448"/>
      <c r="G17" s="448"/>
      <c r="H17" s="449"/>
      <c r="I17" s="29"/>
      <c r="J17" s="30"/>
      <c r="K17" s="30"/>
      <c r="L17" s="30"/>
      <c r="M17" s="30"/>
      <c r="N17" s="29"/>
      <c r="O17" s="109"/>
      <c r="P17" s="109"/>
      <c r="Q17" s="110"/>
      <c r="R17" s="110"/>
      <c r="S17" s="110"/>
      <c r="T17" s="110"/>
      <c r="U17" s="110"/>
      <c r="V17" s="110"/>
      <c r="W17" s="110"/>
      <c r="X17" s="110"/>
      <c r="Y17" s="110"/>
      <c r="Z17" s="110"/>
      <c r="AA17" s="110"/>
      <c r="AB17" s="110"/>
      <c r="AC17" s="110"/>
      <c r="AD17" s="110"/>
      <c r="AE17" s="110"/>
      <c r="AF17" s="110"/>
      <c r="AG17" s="110"/>
      <c r="AH17" s="110"/>
      <c r="AI17" s="110"/>
    </row>
    <row r="18" spans="1:35" ht="15.75" hidden="1" x14ac:dyDescent="0.25">
      <c r="A18" s="503"/>
      <c r="B18" s="504"/>
      <c r="C18" s="504"/>
      <c r="D18" s="504"/>
      <c r="E18" s="504"/>
      <c r="F18" s="504"/>
      <c r="G18" s="504"/>
      <c r="H18" s="505"/>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0"/>
    </row>
    <row r="19" spans="1:35" ht="51" hidden="1" x14ac:dyDescent="0.25">
      <c r="A19" s="506"/>
      <c r="B19" s="507"/>
      <c r="C19" s="507"/>
      <c r="D19" s="507"/>
      <c r="E19" s="507"/>
      <c r="F19" s="507"/>
      <c r="G19" s="507"/>
      <c r="H19" s="508"/>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0"/>
    </row>
    <row r="20" spans="1:35" ht="38.25" hidden="1" x14ac:dyDescent="0.25">
      <c r="A20" s="506"/>
      <c r="B20" s="507"/>
      <c r="C20" s="507"/>
      <c r="D20" s="507"/>
      <c r="E20" s="507"/>
      <c r="F20" s="507"/>
      <c r="G20" s="507"/>
      <c r="H20" s="508"/>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0"/>
    </row>
    <row r="21" spans="1:35" ht="25.5" hidden="1" x14ac:dyDescent="0.25">
      <c r="A21" s="506"/>
      <c r="B21" s="507"/>
      <c r="C21" s="507"/>
      <c r="D21" s="507"/>
      <c r="E21" s="507"/>
      <c r="F21" s="507"/>
      <c r="G21" s="507"/>
      <c r="H21" s="508"/>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0"/>
    </row>
    <row r="22" spans="1:35" ht="25.5" hidden="1" x14ac:dyDescent="0.25">
      <c r="A22" s="509"/>
      <c r="B22" s="510"/>
      <c r="C22" s="510"/>
      <c r="D22" s="510"/>
      <c r="E22" s="510"/>
      <c r="F22" s="510"/>
      <c r="G22" s="510"/>
      <c r="H22" s="511"/>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0"/>
    </row>
    <row r="23" spans="1:35" ht="64.5" hidden="1" customHeight="1" x14ac:dyDescent="0.25">
      <c r="A23" s="7" t="s">
        <v>72</v>
      </c>
      <c r="B23" s="444" t="s">
        <v>51</v>
      </c>
      <c r="C23" s="445"/>
      <c r="D23" s="445"/>
      <c r="E23" s="445"/>
      <c r="F23" s="446"/>
      <c r="G23" s="19"/>
      <c r="H23" s="19"/>
      <c r="I23" s="306"/>
      <c r="J23" s="20"/>
      <c r="K23" s="20"/>
      <c r="L23" s="20"/>
      <c r="M23" s="20"/>
      <c r="N23" s="18"/>
      <c r="O23" s="109"/>
      <c r="P23" s="109"/>
      <c r="Q23" s="110"/>
      <c r="R23" s="110"/>
      <c r="S23" s="110"/>
      <c r="T23" s="110"/>
      <c r="U23" s="110"/>
      <c r="V23" s="110"/>
      <c r="W23" s="110"/>
      <c r="X23" s="110"/>
      <c r="Y23" s="110"/>
      <c r="Z23" s="110"/>
      <c r="AA23" s="110"/>
      <c r="AB23" s="110"/>
      <c r="AC23" s="110"/>
      <c r="AD23" s="110"/>
      <c r="AE23" s="110"/>
      <c r="AF23" s="110"/>
      <c r="AG23" s="110"/>
      <c r="AH23" s="110"/>
      <c r="AI23" s="110"/>
    </row>
    <row r="24" spans="1:35" ht="51" hidden="1" x14ac:dyDescent="0.25">
      <c r="A24" s="433"/>
      <c r="B24" s="397"/>
      <c r="C24" s="398"/>
      <c r="D24" s="398"/>
      <c r="E24" s="398"/>
      <c r="F24" s="398"/>
      <c r="G24" s="398"/>
      <c r="H24" s="399"/>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0"/>
    </row>
    <row r="25" spans="1:35" ht="38.25" hidden="1" x14ac:dyDescent="0.25">
      <c r="A25" s="434"/>
      <c r="B25" s="400"/>
      <c r="C25" s="401"/>
      <c r="D25" s="401"/>
      <c r="E25" s="401"/>
      <c r="F25" s="401"/>
      <c r="G25" s="401"/>
      <c r="H25" s="402"/>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0"/>
    </row>
    <row r="26" spans="1:35" ht="25.5" hidden="1" x14ac:dyDescent="0.25">
      <c r="A26" s="434"/>
      <c r="B26" s="400"/>
      <c r="C26" s="401"/>
      <c r="D26" s="401"/>
      <c r="E26" s="401"/>
      <c r="F26" s="401"/>
      <c r="G26" s="401"/>
      <c r="H26" s="402"/>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0"/>
    </row>
    <row r="27" spans="1:35" ht="25.5" hidden="1" x14ac:dyDescent="0.25">
      <c r="A27" s="435"/>
      <c r="B27" s="403"/>
      <c r="C27" s="404"/>
      <c r="D27" s="404"/>
      <c r="E27" s="404"/>
      <c r="F27" s="404"/>
      <c r="G27" s="404"/>
      <c r="H27" s="405"/>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0"/>
    </row>
    <row r="28" spans="1:35" ht="25.5" x14ac:dyDescent="0.25">
      <c r="A28" s="415" t="s">
        <v>73</v>
      </c>
      <c r="B28" s="182" t="s">
        <v>52</v>
      </c>
      <c r="C28" s="376"/>
      <c r="D28" s="376"/>
      <c r="E28" s="376"/>
      <c r="F28" s="312" t="s">
        <v>21</v>
      </c>
      <c r="G28" s="376"/>
      <c r="H28" s="376"/>
      <c r="I28" s="10"/>
      <c r="J28" s="13">
        <f>J29+J31+J32+J33</f>
        <v>828731.41999999993</v>
      </c>
      <c r="K28" s="13">
        <f>K29+K31+K32+K33</f>
        <v>426694.72</v>
      </c>
      <c r="L28" s="13">
        <f>L29+L31+L32+L33</f>
        <v>394148.56</v>
      </c>
      <c r="M28" s="13">
        <f>M29+M31+M32+M33</f>
        <v>7888.14</v>
      </c>
      <c r="N28" s="13"/>
      <c r="O28" s="13">
        <f>O29+O31+O32+O33</f>
        <v>977903.08000000007</v>
      </c>
      <c r="P28" s="214">
        <f>P29+P31+P32+P33</f>
        <v>503499.76999999996</v>
      </c>
      <c r="Q28" s="110"/>
      <c r="R28" s="110"/>
      <c r="S28" s="110"/>
      <c r="T28" s="110"/>
      <c r="U28" s="110"/>
      <c r="V28" s="110"/>
      <c r="W28" s="110"/>
      <c r="X28" s="110"/>
      <c r="Y28" s="110"/>
      <c r="Z28" s="110"/>
      <c r="AA28" s="110"/>
      <c r="AB28" s="110"/>
      <c r="AC28" s="110"/>
      <c r="AD28" s="110"/>
      <c r="AE28" s="110"/>
      <c r="AF28" s="110"/>
      <c r="AG28" s="110"/>
      <c r="AH28" s="110"/>
      <c r="AI28" s="643" t="s">
        <v>205</v>
      </c>
    </row>
    <row r="29" spans="1:35" ht="51" x14ac:dyDescent="0.25">
      <c r="A29" s="416"/>
      <c r="B29" s="65" t="s">
        <v>41</v>
      </c>
      <c r="C29" s="377"/>
      <c r="D29" s="377"/>
      <c r="E29" s="377"/>
      <c r="F29" s="313"/>
      <c r="G29" s="377"/>
      <c r="H29" s="377"/>
      <c r="I29" s="14" t="s">
        <v>60</v>
      </c>
      <c r="J29" s="64">
        <f>K29+L29+M29</f>
        <v>145111.13999999996</v>
      </c>
      <c r="K29" s="16">
        <f>426694.72-K33</f>
        <v>84884.579999999958</v>
      </c>
      <c r="L29" s="16">
        <f>394148.56-L33</f>
        <v>52338.419999999984</v>
      </c>
      <c r="M29" s="16">
        <v>7888.14</v>
      </c>
      <c r="N29" s="16"/>
      <c r="O29" s="16">
        <v>171231.15</v>
      </c>
      <c r="P29" s="16">
        <v>100163.8</v>
      </c>
      <c r="Q29" s="295">
        <f t="shared" ref="Q29:AF29" si="9">SUM(Q30)</f>
        <v>97.47</v>
      </c>
      <c r="R29" s="295">
        <f t="shared" si="9"/>
        <v>0</v>
      </c>
      <c r="S29" s="295">
        <f t="shared" si="9"/>
        <v>0</v>
      </c>
      <c r="T29" s="295">
        <f t="shared" si="9"/>
        <v>0</v>
      </c>
      <c r="U29" s="295">
        <f t="shared" si="9"/>
        <v>97.47</v>
      </c>
      <c r="V29" s="295">
        <f t="shared" si="9"/>
        <v>0</v>
      </c>
      <c r="W29" s="295">
        <f t="shared" si="9"/>
        <v>0</v>
      </c>
      <c r="X29" s="295">
        <f t="shared" si="9"/>
        <v>0</v>
      </c>
      <c r="Y29" s="295">
        <f t="shared" si="9"/>
        <v>0</v>
      </c>
      <c r="Z29" s="295">
        <f t="shared" si="9"/>
        <v>126.30099999999999</v>
      </c>
      <c r="AA29" s="295">
        <f t="shared" si="9"/>
        <v>126.30099999999999</v>
      </c>
      <c r="AB29" s="295">
        <f t="shared" si="9"/>
        <v>0</v>
      </c>
      <c r="AC29" s="295">
        <f t="shared" si="9"/>
        <v>0</v>
      </c>
      <c r="AD29" s="295">
        <f t="shared" si="9"/>
        <v>-97.47</v>
      </c>
      <c r="AE29" s="295">
        <f t="shared" si="9"/>
        <v>-97.47</v>
      </c>
      <c r="AF29" s="295">
        <f t="shared" si="9"/>
        <v>0</v>
      </c>
      <c r="AG29" s="295">
        <v>0</v>
      </c>
      <c r="AH29" s="295">
        <v>0</v>
      </c>
      <c r="AI29" s="644"/>
    </row>
    <row r="30" spans="1:35" s="200" customFormat="1" ht="15" customHeight="1" x14ac:dyDescent="0.25">
      <c r="A30" s="416"/>
      <c r="B30" s="294" t="s">
        <v>201</v>
      </c>
      <c r="C30" s="377"/>
      <c r="D30" s="377"/>
      <c r="E30" s="377"/>
      <c r="F30" s="217"/>
      <c r="G30" s="377"/>
      <c r="H30" s="377"/>
      <c r="I30" s="292"/>
      <c r="J30" s="293"/>
      <c r="K30" s="197"/>
      <c r="L30" s="197"/>
      <c r="M30" s="197"/>
      <c r="N30" s="197"/>
      <c r="O30" s="197"/>
      <c r="P30" s="198">
        <f>R30+T30+V30+X30</f>
        <v>0</v>
      </c>
      <c r="Q30" s="198">
        <f>S30+U30+W30+Y30</f>
        <v>97.47</v>
      </c>
      <c r="R30" s="199">
        <v>0</v>
      </c>
      <c r="S30" s="199">
        <v>0</v>
      </c>
      <c r="T30" s="199">
        <v>0</v>
      </c>
      <c r="U30" s="199">
        <f>63.062+34.408</f>
        <v>97.47</v>
      </c>
      <c r="V30" s="199"/>
      <c r="W30" s="199"/>
      <c r="X30" s="199"/>
      <c r="Y30" s="199"/>
      <c r="Z30" s="199">
        <f>AA30</f>
        <v>126.30099999999999</v>
      </c>
      <c r="AA30" s="199">
        <f>63.062+63.239</f>
        <v>126.30099999999999</v>
      </c>
      <c r="AB30" s="199"/>
      <c r="AC30" s="199"/>
      <c r="AD30" s="276">
        <f>P30-Q30</f>
        <v>-97.47</v>
      </c>
      <c r="AE30" s="199">
        <f>AD30</f>
        <v>-97.47</v>
      </c>
      <c r="AF30" s="199">
        <v>0</v>
      </c>
      <c r="AG30" s="199"/>
      <c r="AH30" s="199"/>
      <c r="AI30" s="644"/>
    </row>
    <row r="31" spans="1:35" ht="40.5" customHeight="1" x14ac:dyDescent="0.25">
      <c r="A31" s="416"/>
      <c r="B31" s="304"/>
      <c r="C31" s="378"/>
      <c r="D31" s="378"/>
      <c r="E31" s="378"/>
      <c r="F31" s="313"/>
      <c r="G31" s="377"/>
      <c r="H31" s="377"/>
      <c r="I31" s="14" t="s">
        <v>61</v>
      </c>
      <c r="J31" s="16">
        <f>K31+L31+M31</f>
        <v>0</v>
      </c>
      <c r="K31" s="16">
        <v>0</v>
      </c>
      <c r="L31" s="64">
        <v>0</v>
      </c>
      <c r="M31" s="64">
        <v>0</v>
      </c>
      <c r="N31" s="64"/>
      <c r="O31" s="64">
        <v>0</v>
      </c>
      <c r="P31" s="64">
        <v>0</v>
      </c>
      <c r="Q31" s="110"/>
      <c r="R31" s="110"/>
      <c r="S31" s="110"/>
      <c r="T31" s="110"/>
      <c r="U31" s="110"/>
      <c r="V31" s="110"/>
      <c r="W31" s="110"/>
      <c r="X31" s="110"/>
      <c r="Y31" s="110"/>
      <c r="Z31" s="110"/>
      <c r="AA31" s="110"/>
      <c r="AB31" s="110"/>
      <c r="AC31" s="110"/>
      <c r="AD31" s="110"/>
      <c r="AE31" s="110"/>
      <c r="AF31" s="110"/>
      <c r="AG31" s="110"/>
      <c r="AH31" s="110"/>
      <c r="AI31" s="644"/>
    </row>
    <row r="32" spans="1:35" ht="27.75" customHeight="1" x14ac:dyDescent="0.25">
      <c r="A32" s="416"/>
      <c r="B32" s="304"/>
      <c r="C32" s="378"/>
      <c r="D32" s="378"/>
      <c r="E32" s="378"/>
      <c r="F32" s="313"/>
      <c r="G32" s="377"/>
      <c r="H32" s="377"/>
      <c r="I32" s="14" t="s">
        <v>14</v>
      </c>
      <c r="J32" s="16">
        <v>0</v>
      </c>
      <c r="K32" s="16">
        <v>0</v>
      </c>
      <c r="L32" s="64">
        <v>0</v>
      </c>
      <c r="M32" s="64">
        <v>0</v>
      </c>
      <c r="N32" s="64"/>
      <c r="O32" s="64">
        <v>0</v>
      </c>
      <c r="P32" s="64">
        <v>0</v>
      </c>
      <c r="Q32" s="110"/>
      <c r="R32" s="110"/>
      <c r="S32" s="110"/>
      <c r="T32" s="110"/>
      <c r="U32" s="110"/>
      <c r="V32" s="110"/>
      <c r="W32" s="110"/>
      <c r="X32" s="110"/>
      <c r="Y32" s="110"/>
      <c r="Z32" s="110"/>
      <c r="AA32" s="110"/>
      <c r="AB32" s="110"/>
      <c r="AC32" s="110"/>
      <c r="AD32" s="110"/>
      <c r="AE32" s="110"/>
      <c r="AF32" s="110"/>
      <c r="AG32" s="110"/>
      <c r="AH32" s="110"/>
      <c r="AI32" s="644"/>
    </row>
    <row r="33" spans="1:35" ht="25.5" x14ac:dyDescent="0.25">
      <c r="A33" s="417"/>
      <c r="B33" s="305"/>
      <c r="C33" s="379"/>
      <c r="D33" s="379"/>
      <c r="E33" s="379"/>
      <c r="F33" s="313"/>
      <c r="G33" s="414"/>
      <c r="H33" s="414"/>
      <c r="I33" s="14" t="s">
        <v>13</v>
      </c>
      <c r="J33" s="16">
        <f>K33+L33+M33</f>
        <v>683620.28</v>
      </c>
      <c r="K33" s="16">
        <v>341810.14</v>
      </c>
      <c r="L33" s="16">
        <v>341810.14</v>
      </c>
      <c r="M33" s="64">
        <v>0</v>
      </c>
      <c r="N33" s="64"/>
      <c r="O33" s="64">
        <v>806671.93</v>
      </c>
      <c r="P33" s="64">
        <v>403335.97</v>
      </c>
      <c r="Q33" s="110"/>
      <c r="R33" s="110"/>
      <c r="S33" s="110"/>
      <c r="T33" s="110"/>
      <c r="U33" s="110"/>
      <c r="V33" s="110"/>
      <c r="W33" s="110"/>
      <c r="X33" s="110"/>
      <c r="Y33" s="110"/>
      <c r="Z33" s="110"/>
      <c r="AA33" s="110"/>
      <c r="AB33" s="110"/>
      <c r="AC33" s="110"/>
      <c r="AD33" s="110"/>
      <c r="AE33" s="110"/>
      <c r="AF33" s="110"/>
      <c r="AG33" s="110"/>
      <c r="AH33" s="110"/>
      <c r="AI33" s="645"/>
    </row>
    <row r="34" spans="1:35" ht="35.25" hidden="1" customHeight="1" x14ac:dyDescent="0.25">
      <c r="A34" s="18"/>
      <c r="B34" s="423" t="s">
        <v>50</v>
      </c>
      <c r="C34" s="423"/>
      <c r="D34" s="423"/>
      <c r="E34" s="423"/>
      <c r="F34" s="423"/>
      <c r="G34" s="423"/>
      <c r="H34" s="423"/>
      <c r="I34" s="306"/>
      <c r="J34" s="20"/>
      <c r="K34" s="20"/>
      <c r="L34" s="20"/>
      <c r="M34" s="20"/>
      <c r="N34" s="306"/>
      <c r="O34" s="109"/>
      <c r="P34" s="109"/>
      <c r="Q34" s="110"/>
      <c r="R34" s="110"/>
      <c r="S34" s="110"/>
      <c r="T34" s="110"/>
      <c r="U34" s="110"/>
      <c r="V34" s="110"/>
      <c r="W34" s="110"/>
      <c r="X34" s="110"/>
      <c r="Y34" s="110"/>
      <c r="Z34" s="110"/>
      <c r="AA34" s="110"/>
      <c r="AB34" s="110"/>
      <c r="AC34" s="110"/>
      <c r="AD34" s="110"/>
      <c r="AE34" s="110"/>
      <c r="AF34" s="110"/>
      <c r="AG34" s="110"/>
      <c r="AH34" s="110"/>
      <c r="AI34" s="110"/>
    </row>
    <row r="35" spans="1:35" ht="52.5" hidden="1" customHeight="1" x14ac:dyDescent="0.25">
      <c r="A35" s="397"/>
      <c r="B35" s="398"/>
      <c r="C35" s="398"/>
      <c r="D35" s="398"/>
      <c r="E35" s="398"/>
      <c r="F35" s="398"/>
      <c r="G35" s="398"/>
      <c r="H35" s="399"/>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0"/>
    </row>
    <row r="36" spans="1:35" ht="39.75" hidden="1" customHeight="1" x14ac:dyDescent="0.25">
      <c r="A36" s="400"/>
      <c r="B36" s="401"/>
      <c r="C36" s="401"/>
      <c r="D36" s="401"/>
      <c r="E36" s="401"/>
      <c r="F36" s="401"/>
      <c r="G36" s="401"/>
      <c r="H36" s="402"/>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0"/>
    </row>
    <row r="37" spans="1:35" ht="25.5" hidden="1" customHeight="1" x14ac:dyDescent="0.25">
      <c r="A37" s="400"/>
      <c r="B37" s="401"/>
      <c r="C37" s="401"/>
      <c r="D37" s="401"/>
      <c r="E37" s="401"/>
      <c r="F37" s="401"/>
      <c r="G37" s="401"/>
      <c r="H37" s="402"/>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0"/>
    </row>
    <row r="38" spans="1:35" ht="25.5" hidden="1" x14ac:dyDescent="0.25">
      <c r="A38" s="403"/>
      <c r="B38" s="404"/>
      <c r="C38" s="404"/>
      <c r="D38" s="404"/>
      <c r="E38" s="404"/>
      <c r="F38" s="404"/>
      <c r="G38" s="404"/>
      <c r="H38" s="405"/>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0"/>
    </row>
    <row r="39" spans="1:35" ht="33" hidden="1" customHeight="1" x14ac:dyDescent="0.25">
      <c r="A39" s="44" t="s">
        <v>64</v>
      </c>
      <c r="B39" s="418" t="s">
        <v>45</v>
      </c>
      <c r="C39" s="419"/>
      <c r="D39" s="419"/>
      <c r="E39" s="419"/>
      <c r="F39" s="419"/>
      <c r="G39" s="419"/>
      <c r="H39" s="420"/>
      <c r="I39" s="306"/>
      <c r="J39" s="20"/>
      <c r="K39" s="20"/>
      <c r="L39" s="20"/>
      <c r="M39" s="20"/>
      <c r="N39" s="306"/>
      <c r="O39" s="109"/>
      <c r="P39" s="109"/>
      <c r="Q39" s="110"/>
      <c r="R39" s="110"/>
      <c r="S39" s="110"/>
      <c r="T39" s="110"/>
      <c r="U39" s="110"/>
      <c r="V39" s="110"/>
      <c r="W39" s="110"/>
      <c r="X39" s="110"/>
      <c r="Y39" s="110"/>
      <c r="Z39" s="110"/>
      <c r="AA39" s="110"/>
      <c r="AB39" s="110"/>
      <c r="AC39" s="110"/>
      <c r="AD39" s="110"/>
      <c r="AE39" s="110"/>
      <c r="AF39" s="110"/>
      <c r="AG39" s="110"/>
      <c r="AH39" s="110"/>
      <c r="AI39" s="110"/>
    </row>
    <row r="40" spans="1:35" ht="51" hidden="1" x14ac:dyDescent="0.25">
      <c r="A40" s="494"/>
      <c r="B40" s="383"/>
      <c r="C40" s="384"/>
      <c r="D40" s="384"/>
      <c r="E40" s="384"/>
      <c r="F40" s="384"/>
      <c r="G40" s="384"/>
      <c r="H40" s="385"/>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0"/>
    </row>
    <row r="41" spans="1:35" ht="38.25" hidden="1" x14ac:dyDescent="0.25">
      <c r="A41" s="494"/>
      <c r="B41" s="386"/>
      <c r="C41" s="387"/>
      <c r="D41" s="387"/>
      <c r="E41" s="387"/>
      <c r="F41" s="387"/>
      <c r="G41" s="387"/>
      <c r="H41" s="388"/>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0"/>
    </row>
    <row r="42" spans="1:35" ht="25.5" hidden="1" x14ac:dyDescent="0.25">
      <c r="A42" s="494"/>
      <c r="B42" s="386"/>
      <c r="C42" s="387"/>
      <c r="D42" s="387"/>
      <c r="E42" s="387"/>
      <c r="F42" s="387"/>
      <c r="G42" s="387"/>
      <c r="H42" s="388"/>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0"/>
    </row>
    <row r="43" spans="1:35" ht="25.5" hidden="1" x14ac:dyDescent="0.25">
      <c r="A43" s="494"/>
      <c r="B43" s="389"/>
      <c r="C43" s="390"/>
      <c r="D43" s="390"/>
      <c r="E43" s="390"/>
      <c r="F43" s="390"/>
      <c r="G43" s="390"/>
      <c r="H43" s="391"/>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0"/>
    </row>
    <row r="44" spans="1:35" ht="25.5" hidden="1" customHeight="1" x14ac:dyDescent="0.25">
      <c r="A44" s="466" t="s">
        <v>65</v>
      </c>
      <c r="B44" s="182" t="s">
        <v>53</v>
      </c>
      <c r="C44" s="376">
        <v>600</v>
      </c>
      <c r="D44" s="376">
        <v>1100</v>
      </c>
      <c r="E44" s="376"/>
      <c r="F44" s="376"/>
      <c r="G44" s="300"/>
      <c r="H44" s="300"/>
      <c r="I44" s="374" t="s">
        <v>61</v>
      </c>
      <c r="J44" s="11">
        <f t="shared" ref="J44:J60" si="15">K44+L44+M44</f>
        <v>2858.34</v>
      </c>
      <c r="K44" s="11">
        <f>K45</f>
        <v>0</v>
      </c>
      <c r="L44" s="11">
        <f>L45</f>
        <v>2858.34</v>
      </c>
      <c r="M44" s="11">
        <f>M45</f>
        <v>0</v>
      </c>
      <c r="N44" s="11"/>
      <c r="O44" s="11">
        <f>O45</f>
        <v>3372.84</v>
      </c>
      <c r="P44" s="11">
        <f>P45</f>
        <v>0</v>
      </c>
      <c r="Q44" s="110"/>
      <c r="R44" s="110"/>
      <c r="S44" s="110"/>
      <c r="T44" s="110"/>
      <c r="U44" s="110"/>
      <c r="V44" s="110"/>
      <c r="W44" s="110"/>
      <c r="X44" s="110"/>
      <c r="Y44" s="110"/>
      <c r="Z44" s="110"/>
      <c r="AA44" s="110"/>
      <c r="AB44" s="110"/>
      <c r="AC44" s="110"/>
      <c r="AD44" s="110"/>
      <c r="AE44" s="110"/>
      <c r="AF44" s="110"/>
      <c r="AG44" s="110"/>
      <c r="AH44" s="110"/>
      <c r="AI44" s="110"/>
    </row>
    <row r="45" spans="1:35" hidden="1" x14ac:dyDescent="0.25">
      <c r="A45" s="467"/>
      <c r="B45" s="8" t="s">
        <v>39</v>
      </c>
      <c r="C45" s="377"/>
      <c r="D45" s="377"/>
      <c r="E45" s="377"/>
      <c r="F45" s="377"/>
      <c r="G45" s="23">
        <v>2017</v>
      </c>
      <c r="H45" s="23">
        <v>2017</v>
      </c>
      <c r="I45" s="375"/>
      <c r="J45" s="32">
        <f t="shared" si="15"/>
        <v>2858.34</v>
      </c>
      <c r="K45" s="12">
        <v>0</v>
      </c>
      <c r="L45" s="60">
        <v>2858.34</v>
      </c>
      <c r="M45" s="60">
        <v>0</v>
      </c>
      <c r="N45" s="60"/>
      <c r="O45" s="60">
        <v>3372.84</v>
      </c>
      <c r="P45" s="60">
        <v>0</v>
      </c>
      <c r="Q45" s="110"/>
      <c r="R45" s="110"/>
      <c r="S45" s="110"/>
      <c r="T45" s="110"/>
      <c r="U45" s="110"/>
      <c r="V45" s="110"/>
      <c r="W45" s="110"/>
      <c r="X45" s="110"/>
      <c r="Y45" s="110"/>
      <c r="Z45" s="110"/>
      <c r="AA45" s="110"/>
      <c r="AB45" s="110"/>
      <c r="AC45" s="110"/>
      <c r="AD45" s="110"/>
      <c r="AE45" s="110"/>
      <c r="AF45" s="110"/>
      <c r="AG45" s="110"/>
      <c r="AH45" s="110"/>
      <c r="AI45" s="110"/>
    </row>
    <row r="46" spans="1:35" ht="25.5" hidden="1" customHeight="1" x14ac:dyDescent="0.25">
      <c r="A46" s="409" t="s">
        <v>74</v>
      </c>
      <c r="B46" s="183" t="s">
        <v>54</v>
      </c>
      <c r="C46" s="411">
        <v>400</v>
      </c>
      <c r="D46" s="421">
        <v>720</v>
      </c>
      <c r="E46" s="376"/>
      <c r="F46" s="376"/>
      <c r="G46" s="307"/>
      <c r="H46" s="307"/>
      <c r="I46" s="374" t="s">
        <v>61</v>
      </c>
      <c r="J46" s="53">
        <f t="shared" si="15"/>
        <v>2041.3</v>
      </c>
      <c r="K46" s="53">
        <f>K47</f>
        <v>0</v>
      </c>
      <c r="L46" s="53">
        <f>L47</f>
        <v>2041.3</v>
      </c>
      <c r="M46" s="53">
        <f>M47</f>
        <v>0</v>
      </c>
      <c r="N46" s="53"/>
      <c r="O46" s="53">
        <f>O47</f>
        <v>2408.73</v>
      </c>
      <c r="P46" s="53">
        <f>P47</f>
        <v>0</v>
      </c>
      <c r="Q46" s="110"/>
      <c r="R46" s="110"/>
      <c r="S46" s="110"/>
      <c r="T46" s="110"/>
      <c r="U46" s="110"/>
      <c r="V46" s="110"/>
      <c r="W46" s="110"/>
      <c r="X46" s="110"/>
      <c r="Y46" s="110"/>
      <c r="Z46" s="110"/>
      <c r="AA46" s="110"/>
      <c r="AB46" s="110"/>
      <c r="AC46" s="110"/>
      <c r="AD46" s="110"/>
      <c r="AE46" s="110"/>
      <c r="AF46" s="110"/>
      <c r="AG46" s="110"/>
      <c r="AH46" s="110"/>
      <c r="AI46" s="110"/>
    </row>
    <row r="47" spans="1:35" hidden="1" x14ac:dyDescent="0.25">
      <c r="A47" s="410"/>
      <c r="B47" s="4" t="s">
        <v>39</v>
      </c>
      <c r="C47" s="412"/>
      <c r="D47" s="422"/>
      <c r="E47" s="377"/>
      <c r="F47" s="452"/>
      <c r="G47" s="23">
        <v>2017</v>
      </c>
      <c r="H47" s="23">
        <v>2017</v>
      </c>
      <c r="I47" s="375"/>
      <c r="J47" s="32">
        <f t="shared" si="15"/>
        <v>2041.3</v>
      </c>
      <c r="K47" s="12">
        <v>0</v>
      </c>
      <c r="L47" s="12">
        <v>2041.3</v>
      </c>
      <c r="M47" s="12">
        <v>0</v>
      </c>
      <c r="N47" s="12"/>
      <c r="O47" s="12">
        <v>2408.73</v>
      </c>
      <c r="P47" s="12">
        <v>0</v>
      </c>
      <c r="Q47" s="110"/>
      <c r="R47" s="110"/>
      <c r="S47" s="110"/>
      <c r="T47" s="110"/>
      <c r="U47" s="110"/>
      <c r="V47" s="110"/>
      <c r="W47" s="110"/>
      <c r="X47" s="110"/>
      <c r="Y47" s="110"/>
      <c r="Z47" s="110"/>
      <c r="AA47" s="110"/>
      <c r="AB47" s="110"/>
      <c r="AC47" s="110"/>
      <c r="AD47" s="110"/>
      <c r="AE47" s="110"/>
      <c r="AF47" s="110"/>
      <c r="AG47" s="110"/>
      <c r="AH47" s="110"/>
      <c r="AI47" s="110"/>
    </row>
    <row r="48" spans="1:35" ht="25.5" hidden="1" x14ac:dyDescent="0.25">
      <c r="A48" s="392" t="s">
        <v>75</v>
      </c>
      <c r="B48" s="184" t="s">
        <v>37</v>
      </c>
      <c r="C48" s="411" t="s">
        <v>18</v>
      </c>
      <c r="D48" s="411">
        <v>12000</v>
      </c>
      <c r="E48" s="376"/>
      <c r="F48" s="376"/>
      <c r="G48" s="380">
        <v>2016</v>
      </c>
      <c r="H48" s="380">
        <v>2017</v>
      </c>
      <c r="I48" s="50" t="s">
        <v>14</v>
      </c>
      <c r="J48" s="54">
        <f t="shared" si="15"/>
        <v>184347.46</v>
      </c>
      <c r="K48" s="54">
        <f>K49+K50+K51</f>
        <v>89703.4</v>
      </c>
      <c r="L48" s="54">
        <f>L49+L50+L51</f>
        <v>94644.06</v>
      </c>
      <c r="M48" s="54">
        <v>0</v>
      </c>
      <c r="N48" s="54"/>
      <c r="O48" s="54">
        <f>SUM(O49:O51)</f>
        <v>217529.99</v>
      </c>
      <c r="P48" s="54">
        <f>SUM(P49:P51)</f>
        <v>105850</v>
      </c>
      <c r="Q48" s="110"/>
      <c r="R48" s="110"/>
      <c r="S48" s="110"/>
      <c r="T48" s="110"/>
      <c r="U48" s="110"/>
      <c r="V48" s="110"/>
      <c r="W48" s="110"/>
      <c r="X48" s="110"/>
      <c r="Y48" s="110"/>
      <c r="Z48" s="110"/>
      <c r="AA48" s="110"/>
      <c r="AB48" s="110"/>
      <c r="AC48" s="110"/>
      <c r="AD48" s="110"/>
      <c r="AE48" s="110"/>
      <c r="AF48" s="110"/>
      <c r="AG48" s="110"/>
      <c r="AH48" s="110"/>
      <c r="AI48" s="110"/>
    </row>
    <row r="49" spans="1:35" hidden="1" x14ac:dyDescent="0.25">
      <c r="A49" s="393"/>
      <c r="B49" s="472" t="s">
        <v>159</v>
      </c>
      <c r="C49" s="412"/>
      <c r="D49" s="412"/>
      <c r="E49" s="377"/>
      <c r="F49" s="377"/>
      <c r="G49" s="381"/>
      <c r="H49" s="381"/>
      <c r="I49" s="1" t="s">
        <v>43</v>
      </c>
      <c r="J49" s="12">
        <f t="shared" si="15"/>
        <v>175135.59</v>
      </c>
      <c r="K49" s="51">
        <v>85220.34</v>
      </c>
      <c r="L49" s="51">
        <v>89915.25</v>
      </c>
      <c r="M49" s="51">
        <v>0</v>
      </c>
      <c r="N49" s="51"/>
      <c r="O49" s="51">
        <v>206660</v>
      </c>
      <c r="P49" s="51">
        <v>100560</v>
      </c>
      <c r="Q49" s="110"/>
      <c r="R49" s="110"/>
      <c r="S49" s="110"/>
      <c r="T49" s="110"/>
      <c r="U49" s="110"/>
      <c r="V49" s="110"/>
      <c r="W49" s="110"/>
      <c r="X49" s="110"/>
      <c r="Y49" s="110"/>
      <c r="Z49" s="110"/>
      <c r="AA49" s="110"/>
      <c r="AB49" s="110"/>
      <c r="AC49" s="110"/>
      <c r="AD49" s="110"/>
      <c r="AE49" s="110"/>
      <c r="AF49" s="110"/>
      <c r="AG49" s="110"/>
      <c r="AH49" s="110"/>
      <c r="AI49" s="110"/>
    </row>
    <row r="50" spans="1:35" hidden="1" x14ac:dyDescent="0.25">
      <c r="A50" s="302"/>
      <c r="B50" s="473"/>
      <c r="C50" s="412"/>
      <c r="D50" s="412"/>
      <c r="E50" s="377"/>
      <c r="F50" s="377"/>
      <c r="G50" s="381"/>
      <c r="H50" s="381"/>
      <c r="I50" s="1" t="s">
        <v>42</v>
      </c>
      <c r="J50" s="12">
        <f t="shared" si="15"/>
        <v>8754.2400000000016</v>
      </c>
      <c r="K50" s="51">
        <v>4262.72</v>
      </c>
      <c r="L50" s="51">
        <v>4491.5200000000004</v>
      </c>
      <c r="M50" s="51">
        <v>0</v>
      </c>
      <c r="N50" s="51"/>
      <c r="O50" s="51">
        <v>10329.99</v>
      </c>
      <c r="P50" s="51">
        <v>5030</v>
      </c>
      <c r="Q50" s="110"/>
      <c r="R50" s="110"/>
      <c r="S50" s="110"/>
      <c r="T50" s="110"/>
      <c r="U50" s="110"/>
      <c r="V50" s="110"/>
      <c r="W50" s="110"/>
      <c r="X50" s="110"/>
      <c r="Y50" s="110"/>
      <c r="Z50" s="110"/>
      <c r="AA50" s="110"/>
      <c r="AB50" s="110"/>
      <c r="AC50" s="110"/>
      <c r="AD50" s="110"/>
      <c r="AE50" s="110"/>
      <c r="AF50" s="110"/>
      <c r="AG50" s="110"/>
      <c r="AH50" s="110"/>
      <c r="AI50" s="110"/>
    </row>
    <row r="51" spans="1:35" hidden="1" x14ac:dyDescent="0.25">
      <c r="A51" s="302"/>
      <c r="B51" s="474"/>
      <c r="C51" s="413"/>
      <c r="D51" s="413"/>
      <c r="E51" s="414"/>
      <c r="F51" s="414"/>
      <c r="G51" s="382"/>
      <c r="H51" s="382"/>
      <c r="I51" s="1" t="s">
        <v>44</v>
      </c>
      <c r="J51" s="12">
        <f t="shared" si="15"/>
        <v>457.63</v>
      </c>
      <c r="K51" s="51">
        <v>220.34</v>
      </c>
      <c r="L51" s="51">
        <v>237.29</v>
      </c>
      <c r="M51" s="51">
        <v>0</v>
      </c>
      <c r="N51" s="51"/>
      <c r="O51" s="51">
        <v>540</v>
      </c>
      <c r="P51" s="51">
        <v>260</v>
      </c>
      <c r="Q51" s="110"/>
      <c r="R51" s="110"/>
      <c r="S51" s="110"/>
      <c r="T51" s="110"/>
      <c r="U51" s="110"/>
      <c r="V51" s="110"/>
      <c r="W51" s="110"/>
      <c r="X51" s="110"/>
      <c r="Y51" s="110"/>
      <c r="Z51" s="110"/>
      <c r="AA51" s="110"/>
      <c r="AB51" s="110"/>
      <c r="AC51" s="110"/>
      <c r="AD51" s="110"/>
      <c r="AE51" s="110"/>
      <c r="AF51" s="110"/>
      <c r="AG51" s="110"/>
      <c r="AH51" s="110"/>
      <c r="AI51" s="110"/>
    </row>
    <row r="52" spans="1:35" s="298" customFormat="1" ht="39.75" customHeight="1" x14ac:dyDescent="0.25">
      <c r="A52" s="392" t="s">
        <v>76</v>
      </c>
      <c r="B52" s="184" t="s">
        <v>55</v>
      </c>
      <c r="C52" s="411">
        <v>110</v>
      </c>
      <c r="D52" s="436">
        <v>285</v>
      </c>
      <c r="E52" s="376"/>
      <c r="F52" s="376"/>
      <c r="G52" s="301">
        <v>2016</v>
      </c>
      <c r="H52" s="301">
        <v>2017</v>
      </c>
      <c r="I52" s="477" t="s">
        <v>61</v>
      </c>
      <c r="J52" s="53">
        <f t="shared" si="15"/>
        <v>1357.71</v>
      </c>
      <c r="K52" s="53">
        <f>K53+K55</f>
        <v>409.5</v>
      </c>
      <c r="L52" s="53">
        <f>L53+L55</f>
        <v>0</v>
      </c>
      <c r="M52" s="53">
        <f>M53+M55</f>
        <v>948.21</v>
      </c>
      <c r="N52" s="53"/>
      <c r="O52" s="53">
        <f>O53+O55</f>
        <v>1602.0900000000001</v>
      </c>
      <c r="P52" s="213">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642" t="s">
        <v>194</v>
      </c>
    </row>
    <row r="53" spans="1:35" s="275" customFormat="1" ht="12.75" x14ac:dyDescent="0.2">
      <c r="A53" s="393"/>
      <c r="B53" s="8" t="s">
        <v>39</v>
      </c>
      <c r="C53" s="412"/>
      <c r="D53" s="437"/>
      <c r="E53" s="377"/>
      <c r="F53" s="377"/>
      <c r="G53" s="301">
        <v>2016</v>
      </c>
      <c r="H53" s="301">
        <v>2016</v>
      </c>
      <c r="I53" s="478"/>
      <c r="J53" s="32">
        <f t="shared" si="15"/>
        <v>409.5</v>
      </c>
      <c r="K53" s="12">
        <v>409.5</v>
      </c>
      <c r="L53" s="12">
        <v>0</v>
      </c>
      <c r="M53" s="12">
        <v>0</v>
      </c>
      <c r="N53" s="12"/>
      <c r="O53" s="12">
        <v>483.2</v>
      </c>
      <c r="P53" s="12">
        <v>483.2</v>
      </c>
      <c r="Q53" s="274">
        <f>Q54</f>
        <v>61.019999999999996</v>
      </c>
      <c r="R53" s="274">
        <f t="shared" si="16"/>
        <v>0</v>
      </c>
      <c r="S53" s="274">
        <f t="shared" si="16"/>
        <v>27.12</v>
      </c>
      <c r="T53" s="274">
        <f t="shared" si="16"/>
        <v>0</v>
      </c>
      <c r="U53" s="274">
        <f t="shared" si="16"/>
        <v>33.9</v>
      </c>
      <c r="V53" s="274">
        <f t="shared" si="16"/>
        <v>0</v>
      </c>
      <c r="W53" s="274">
        <f t="shared" si="16"/>
        <v>0</v>
      </c>
      <c r="X53" s="274">
        <f t="shared" si="16"/>
        <v>0</v>
      </c>
      <c r="Y53" s="274">
        <f t="shared" si="16"/>
        <v>0</v>
      </c>
      <c r="Z53" s="274">
        <f t="shared" si="16"/>
        <v>61.019999999999996</v>
      </c>
      <c r="AA53" s="274">
        <f t="shared" si="16"/>
        <v>61.019999999999996</v>
      </c>
      <c r="AB53" s="274">
        <f t="shared" si="16"/>
        <v>0</v>
      </c>
      <c r="AC53" s="274">
        <f t="shared" si="16"/>
        <v>0</v>
      </c>
      <c r="AD53" s="274">
        <f t="shared" si="16"/>
        <v>-61.019999999999996</v>
      </c>
      <c r="AE53" s="274">
        <f>AE54</f>
        <v>-61.019999999999996</v>
      </c>
      <c r="AF53" s="274">
        <f>AF54</f>
        <v>0</v>
      </c>
      <c r="AG53" s="274">
        <f>AG54</f>
        <v>0</v>
      </c>
      <c r="AH53" s="274">
        <f>AH54</f>
        <v>0</v>
      </c>
      <c r="AI53" s="515"/>
    </row>
    <row r="54" spans="1:35" s="277" customFormat="1" ht="12.75" x14ac:dyDescent="0.2">
      <c r="A54" s="393"/>
      <c r="B54" s="272" t="s">
        <v>174</v>
      </c>
      <c r="C54" s="412"/>
      <c r="D54" s="437"/>
      <c r="E54" s="377"/>
      <c r="F54" s="377"/>
      <c r="G54" s="273"/>
      <c r="H54" s="273"/>
      <c r="I54" s="478"/>
      <c r="J54" s="222"/>
      <c r="K54" s="198"/>
      <c r="L54" s="198"/>
      <c r="M54" s="198"/>
      <c r="N54" s="198"/>
      <c r="O54" s="198"/>
      <c r="P54" s="198">
        <f>R54+T54+V54+X54</f>
        <v>0</v>
      </c>
      <c r="Q54" s="198">
        <f>S54+U54+W54+Y54</f>
        <v>61.019999999999996</v>
      </c>
      <c r="R54" s="276">
        <v>0</v>
      </c>
      <c r="S54" s="276">
        <f>27.12</f>
        <v>27.12</v>
      </c>
      <c r="T54" s="276">
        <v>0</v>
      </c>
      <c r="U54" s="276">
        <f>13.56+20.34</f>
        <v>33.9</v>
      </c>
      <c r="V54" s="276"/>
      <c r="W54" s="276"/>
      <c r="X54" s="276"/>
      <c r="Y54" s="276"/>
      <c r="Z54" s="276">
        <f>AA54</f>
        <v>61.019999999999996</v>
      </c>
      <c r="AA54" s="276">
        <f>27.12+13.56+20.34</f>
        <v>61.019999999999996</v>
      </c>
      <c r="AB54" s="276"/>
      <c r="AC54" s="276"/>
      <c r="AD54" s="276">
        <f>P54-Q54</f>
        <v>-61.019999999999996</v>
      </c>
      <c r="AE54" s="276">
        <f>AD54</f>
        <v>-61.019999999999996</v>
      </c>
      <c r="AF54" s="276"/>
      <c r="AG54" s="276"/>
      <c r="AH54" s="276"/>
      <c r="AI54" s="515"/>
    </row>
    <row r="55" spans="1:35" s="275" customFormat="1" ht="12.75" x14ac:dyDescent="0.2">
      <c r="A55" s="468"/>
      <c r="B55" s="8" t="s">
        <v>41</v>
      </c>
      <c r="C55" s="413"/>
      <c r="D55" s="438"/>
      <c r="E55" s="414"/>
      <c r="F55" s="414"/>
      <c r="G55" s="301">
        <v>2018</v>
      </c>
      <c r="H55" s="301">
        <v>2018</v>
      </c>
      <c r="I55" s="501"/>
      <c r="J55" s="32">
        <f t="shared" si="15"/>
        <v>948.21</v>
      </c>
      <c r="K55" s="32">
        <v>0</v>
      </c>
      <c r="L55" s="32">
        <v>0</v>
      </c>
      <c r="M55" s="32">
        <v>948.21</v>
      </c>
      <c r="N55" s="32"/>
      <c r="O55" s="32">
        <v>1118.8900000000001</v>
      </c>
      <c r="P55" s="32">
        <v>0</v>
      </c>
      <c r="Q55" s="274"/>
      <c r="R55" s="274"/>
      <c r="S55" s="274"/>
      <c r="T55" s="274"/>
      <c r="U55" s="274"/>
      <c r="V55" s="274"/>
      <c r="W55" s="274"/>
      <c r="X55" s="274"/>
      <c r="Y55" s="274"/>
      <c r="Z55" s="274"/>
      <c r="AA55" s="274"/>
      <c r="AB55" s="274"/>
      <c r="AC55" s="274"/>
      <c r="AD55" s="274"/>
      <c r="AE55" s="274"/>
      <c r="AF55" s="274"/>
      <c r="AG55" s="274"/>
      <c r="AH55" s="274"/>
      <c r="AI55" s="516"/>
    </row>
    <row r="56" spans="1:35" s="275" customFormat="1" ht="25.5" hidden="1" customHeight="1" x14ac:dyDescent="0.2">
      <c r="A56" s="392" t="s">
        <v>77</v>
      </c>
      <c r="B56" s="185" t="s">
        <v>56</v>
      </c>
      <c r="C56" s="411">
        <v>110</v>
      </c>
      <c r="D56" s="411">
        <v>670</v>
      </c>
      <c r="E56" s="376"/>
      <c r="F56" s="376"/>
      <c r="G56" s="300"/>
      <c r="H56" s="300"/>
      <c r="I56" s="477" t="s">
        <v>61</v>
      </c>
      <c r="J56" s="11">
        <f t="shared" si="15"/>
        <v>879.31</v>
      </c>
      <c r="K56" s="11">
        <f t="shared" ref="K56:P56" si="17">K57</f>
        <v>0</v>
      </c>
      <c r="L56" s="11">
        <f t="shared" si="17"/>
        <v>879.31</v>
      </c>
      <c r="M56" s="11">
        <f t="shared" si="17"/>
        <v>0</v>
      </c>
      <c r="N56" s="11"/>
      <c r="O56" s="11">
        <f t="shared" si="17"/>
        <v>1037.5899999999999</v>
      </c>
      <c r="P56" s="11">
        <f t="shared" si="17"/>
        <v>0</v>
      </c>
      <c r="Q56" s="274"/>
      <c r="R56" s="274"/>
      <c r="S56" s="274"/>
      <c r="T56" s="274"/>
      <c r="U56" s="274"/>
      <c r="V56" s="274"/>
      <c r="W56" s="274"/>
      <c r="X56" s="274"/>
      <c r="Y56" s="274"/>
      <c r="Z56" s="274"/>
      <c r="AA56" s="274"/>
      <c r="AB56" s="274"/>
      <c r="AC56" s="274"/>
      <c r="AD56" s="274"/>
      <c r="AE56" s="274"/>
      <c r="AF56" s="274"/>
      <c r="AG56" s="274"/>
      <c r="AH56" s="274"/>
      <c r="AI56" s="274"/>
    </row>
    <row r="57" spans="1:35" hidden="1" x14ac:dyDescent="0.25">
      <c r="A57" s="393"/>
      <c r="B57" s="8" t="s">
        <v>39</v>
      </c>
      <c r="C57" s="412"/>
      <c r="D57" s="412"/>
      <c r="E57" s="377"/>
      <c r="F57" s="377"/>
      <c r="G57" s="301">
        <v>2017</v>
      </c>
      <c r="H57" s="301">
        <v>2017</v>
      </c>
      <c r="I57" s="478"/>
      <c r="J57" s="12">
        <f t="shared" si="15"/>
        <v>879.31</v>
      </c>
      <c r="K57" s="32">
        <v>0</v>
      </c>
      <c r="L57" s="32">
        <v>879.31</v>
      </c>
      <c r="M57" s="32">
        <v>0</v>
      </c>
      <c r="N57" s="32"/>
      <c r="O57" s="32">
        <v>1037.5899999999999</v>
      </c>
      <c r="P57" s="32">
        <v>0</v>
      </c>
      <c r="Q57" s="110"/>
      <c r="R57" s="110"/>
      <c r="S57" s="110"/>
      <c r="T57" s="110"/>
      <c r="U57" s="110"/>
      <c r="V57" s="110"/>
      <c r="W57" s="110"/>
      <c r="X57" s="110"/>
      <c r="Y57" s="110"/>
      <c r="Z57" s="110"/>
      <c r="AA57" s="110"/>
      <c r="AB57" s="110"/>
      <c r="AC57" s="110"/>
      <c r="AD57" s="110"/>
      <c r="AE57" s="110"/>
      <c r="AF57" s="110"/>
      <c r="AG57" s="110"/>
      <c r="AH57" s="110"/>
      <c r="AI57" s="110"/>
    </row>
    <row r="58" spans="1:35" ht="25.5" hidden="1" customHeight="1" x14ac:dyDescent="0.25">
      <c r="A58" s="392" t="s">
        <v>78</v>
      </c>
      <c r="B58" s="184" t="s">
        <v>57</v>
      </c>
      <c r="C58" s="436">
        <v>110</v>
      </c>
      <c r="D58" s="436">
        <v>110</v>
      </c>
      <c r="E58" s="439"/>
      <c r="F58" s="436"/>
      <c r="G58" s="307">
        <v>2017</v>
      </c>
      <c r="H58" s="307">
        <v>2018</v>
      </c>
      <c r="I58" s="374" t="s">
        <v>61</v>
      </c>
      <c r="J58" s="53">
        <f t="shared" si="15"/>
        <v>613.97</v>
      </c>
      <c r="K58" s="53">
        <f>K59+K60</f>
        <v>0</v>
      </c>
      <c r="L58" s="53">
        <f>L59+L60</f>
        <v>229.91</v>
      </c>
      <c r="M58" s="53">
        <f>M59+M60</f>
        <v>384.06</v>
      </c>
      <c r="N58" s="53"/>
      <c r="O58" s="53">
        <f>O59+O60</f>
        <v>724.48</v>
      </c>
      <c r="P58" s="53">
        <f>P59+P60</f>
        <v>0</v>
      </c>
      <c r="Q58" s="110"/>
      <c r="R58" s="110"/>
      <c r="S58" s="110"/>
      <c r="T58" s="110"/>
      <c r="U58" s="110"/>
      <c r="V58" s="110"/>
      <c r="W58" s="110"/>
      <c r="X58" s="110"/>
      <c r="Y58" s="110"/>
      <c r="Z58" s="110"/>
      <c r="AA58" s="110"/>
      <c r="AB58" s="110"/>
      <c r="AC58" s="110"/>
      <c r="AD58" s="110"/>
      <c r="AE58" s="110"/>
      <c r="AF58" s="110"/>
      <c r="AG58" s="110"/>
      <c r="AH58" s="110"/>
      <c r="AI58" s="110"/>
    </row>
    <row r="59" spans="1:35" hidden="1" x14ac:dyDescent="0.25">
      <c r="A59" s="393"/>
      <c r="B59" s="8" t="s">
        <v>39</v>
      </c>
      <c r="C59" s="437"/>
      <c r="D59" s="437"/>
      <c r="E59" s="440"/>
      <c r="F59" s="475"/>
      <c r="G59" s="23">
        <v>2017</v>
      </c>
      <c r="H59" s="23">
        <v>2017</v>
      </c>
      <c r="I59" s="502"/>
      <c r="J59" s="32">
        <f t="shared" si="15"/>
        <v>229.91</v>
      </c>
      <c r="K59" s="32">
        <v>0</v>
      </c>
      <c r="L59" s="32">
        <v>229.91</v>
      </c>
      <c r="M59" s="32">
        <v>0</v>
      </c>
      <c r="N59" s="32"/>
      <c r="O59" s="32">
        <v>271.29000000000002</v>
      </c>
      <c r="P59" s="32">
        <v>0</v>
      </c>
      <c r="Q59" s="110"/>
      <c r="R59" s="110"/>
      <c r="S59" s="110"/>
      <c r="T59" s="110"/>
      <c r="U59" s="110"/>
      <c r="V59" s="110"/>
      <c r="W59" s="110"/>
      <c r="X59" s="110"/>
      <c r="Y59" s="110"/>
      <c r="Z59" s="110"/>
      <c r="AA59" s="110"/>
      <c r="AB59" s="110"/>
      <c r="AC59" s="110"/>
      <c r="AD59" s="110"/>
      <c r="AE59" s="110"/>
      <c r="AF59" s="110"/>
      <c r="AG59" s="110"/>
      <c r="AH59" s="110"/>
      <c r="AI59" s="110"/>
    </row>
    <row r="60" spans="1:35" hidden="1" x14ac:dyDescent="0.25">
      <c r="A60" s="468"/>
      <c r="B60" s="8" t="s">
        <v>41</v>
      </c>
      <c r="C60" s="438"/>
      <c r="D60" s="438"/>
      <c r="E60" s="441"/>
      <c r="F60" s="476"/>
      <c r="G60" s="23">
        <v>2018</v>
      </c>
      <c r="H60" s="23">
        <v>2018</v>
      </c>
      <c r="I60" s="375"/>
      <c r="J60" s="32">
        <f t="shared" si="15"/>
        <v>384.06</v>
      </c>
      <c r="K60" s="32">
        <v>0</v>
      </c>
      <c r="L60" s="32">
        <v>0</v>
      </c>
      <c r="M60" s="32">
        <v>384.06</v>
      </c>
      <c r="N60" s="32"/>
      <c r="O60" s="32">
        <v>453.19</v>
      </c>
      <c r="P60" s="32">
        <v>0</v>
      </c>
      <c r="Q60" s="110"/>
      <c r="R60" s="110"/>
      <c r="S60" s="110"/>
      <c r="T60" s="110"/>
      <c r="U60" s="110"/>
      <c r="V60" s="110"/>
      <c r="W60" s="110"/>
      <c r="X60" s="110"/>
      <c r="Y60" s="110"/>
      <c r="Z60" s="110"/>
      <c r="AA60" s="110"/>
      <c r="AB60" s="110"/>
      <c r="AC60" s="110"/>
      <c r="AD60" s="110"/>
      <c r="AE60" s="110"/>
      <c r="AF60" s="110"/>
      <c r="AG60" s="110"/>
      <c r="AH60" s="110"/>
      <c r="AI60" s="110"/>
    </row>
    <row r="61" spans="1:35" ht="15" hidden="1" customHeight="1" x14ac:dyDescent="0.25">
      <c r="A61" s="433" t="s">
        <v>66</v>
      </c>
      <c r="B61" s="559" t="s">
        <v>49</v>
      </c>
      <c r="C61" s="560"/>
      <c r="D61" s="560"/>
      <c r="E61" s="560"/>
      <c r="F61" s="560"/>
      <c r="G61" s="560"/>
      <c r="H61" s="561"/>
      <c r="I61" s="306"/>
      <c r="J61" s="20"/>
      <c r="K61" s="20"/>
      <c r="L61" s="20"/>
      <c r="M61" s="20"/>
      <c r="N61" s="20"/>
      <c r="O61" s="20"/>
      <c r="P61" s="20"/>
      <c r="Q61" s="110"/>
      <c r="R61" s="110"/>
      <c r="S61" s="110"/>
      <c r="T61" s="110"/>
      <c r="U61" s="110"/>
      <c r="V61" s="110"/>
      <c r="W61" s="110"/>
      <c r="X61" s="110"/>
      <c r="Y61" s="110"/>
      <c r="Z61" s="110"/>
      <c r="AA61" s="110"/>
      <c r="AB61" s="110"/>
      <c r="AC61" s="110"/>
      <c r="AD61" s="110"/>
      <c r="AE61" s="110"/>
      <c r="AF61" s="110"/>
      <c r="AG61" s="110"/>
      <c r="AH61" s="110"/>
      <c r="AI61" s="110"/>
    </row>
    <row r="62" spans="1:35" ht="51" hidden="1" x14ac:dyDescent="0.25">
      <c r="A62" s="434"/>
      <c r="B62" s="562"/>
      <c r="C62" s="563"/>
      <c r="D62" s="563"/>
      <c r="E62" s="563"/>
      <c r="F62" s="563"/>
      <c r="G62" s="563"/>
      <c r="H62" s="564"/>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0"/>
    </row>
    <row r="63" spans="1:35" ht="38.25" hidden="1" x14ac:dyDescent="0.25">
      <c r="A63" s="434"/>
      <c r="B63" s="562"/>
      <c r="C63" s="563"/>
      <c r="D63" s="563"/>
      <c r="E63" s="563"/>
      <c r="F63" s="563"/>
      <c r="G63" s="563"/>
      <c r="H63" s="564"/>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0"/>
    </row>
    <row r="64" spans="1:35" ht="25.5" hidden="1" x14ac:dyDescent="0.25">
      <c r="A64" s="434"/>
      <c r="B64" s="562"/>
      <c r="C64" s="563"/>
      <c r="D64" s="563"/>
      <c r="E64" s="563"/>
      <c r="F64" s="563"/>
      <c r="G64" s="563"/>
      <c r="H64" s="564"/>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0"/>
    </row>
    <row r="65" spans="1:35" ht="25.5" hidden="1" x14ac:dyDescent="0.25">
      <c r="A65" s="435"/>
      <c r="B65" s="565"/>
      <c r="C65" s="566"/>
      <c r="D65" s="566"/>
      <c r="E65" s="566"/>
      <c r="F65" s="566"/>
      <c r="G65" s="566"/>
      <c r="H65" s="567"/>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0"/>
    </row>
    <row r="66" spans="1:35" ht="38.25" hidden="1" x14ac:dyDescent="0.25">
      <c r="A66" s="512" t="s">
        <v>79</v>
      </c>
      <c r="B66" s="186" t="s">
        <v>48</v>
      </c>
      <c r="C66" s="471"/>
      <c r="D66" s="394"/>
      <c r="E66" s="394"/>
      <c r="F66" s="394"/>
      <c r="G66" s="394">
        <v>2016</v>
      </c>
      <c r="H66" s="394">
        <v>2016</v>
      </c>
      <c r="I66" s="477" t="s">
        <v>61</v>
      </c>
      <c r="J66" s="11">
        <f>J67</f>
        <v>139</v>
      </c>
      <c r="K66" s="11">
        <f t="shared" ref="K66:P66" si="19">K67</f>
        <v>139</v>
      </c>
      <c r="L66" s="11">
        <f t="shared" si="19"/>
        <v>0</v>
      </c>
      <c r="M66" s="11">
        <f t="shared" si="19"/>
        <v>0</v>
      </c>
      <c r="N66" s="11"/>
      <c r="O66" s="11">
        <f t="shared" si="19"/>
        <v>163.98</v>
      </c>
      <c r="P66" s="213">
        <f t="shared" si="19"/>
        <v>163.98</v>
      </c>
      <c r="Q66" s="110"/>
      <c r="R66" s="110"/>
      <c r="S66" s="110"/>
      <c r="T66" s="110"/>
      <c r="U66" s="110"/>
      <c r="V66" s="110"/>
      <c r="W66" s="110"/>
      <c r="X66" s="110"/>
      <c r="Y66" s="110"/>
      <c r="Z66" s="110"/>
      <c r="AA66" s="110"/>
      <c r="AB66" s="110"/>
      <c r="AC66" s="110"/>
      <c r="AD66" s="110"/>
      <c r="AE66" s="110"/>
      <c r="AF66" s="110"/>
      <c r="AG66" s="110"/>
      <c r="AH66" s="110"/>
      <c r="AI66" s="110"/>
    </row>
    <row r="67" spans="1:35" hidden="1" x14ac:dyDescent="0.25">
      <c r="A67" s="428"/>
      <c r="B67" s="49" t="s">
        <v>39</v>
      </c>
      <c r="C67" s="452"/>
      <c r="D67" s="452"/>
      <c r="E67" s="395"/>
      <c r="F67" s="452"/>
      <c r="G67" s="396"/>
      <c r="H67" s="396"/>
      <c r="I67" s="501"/>
      <c r="J67" s="12">
        <f>K67+L67+M67</f>
        <v>139</v>
      </c>
      <c r="K67" s="12">
        <v>139</v>
      </c>
      <c r="L67" s="12">
        <v>0</v>
      </c>
      <c r="M67" s="12">
        <v>0</v>
      </c>
      <c r="N67" s="12"/>
      <c r="O67" s="12">
        <v>163.98</v>
      </c>
      <c r="P67" s="12">
        <v>163.98</v>
      </c>
      <c r="Q67" s="110"/>
      <c r="R67" s="110"/>
      <c r="S67" s="110"/>
      <c r="T67" s="110"/>
      <c r="U67" s="110"/>
      <c r="V67" s="110"/>
      <c r="W67" s="110"/>
      <c r="X67" s="110"/>
      <c r="Y67" s="110"/>
      <c r="Z67" s="110"/>
      <c r="AA67" s="110"/>
      <c r="AB67" s="110"/>
      <c r="AC67" s="110"/>
      <c r="AD67" s="110"/>
      <c r="AE67" s="110"/>
      <c r="AF67" s="110"/>
      <c r="AG67" s="110"/>
      <c r="AH67" s="110"/>
      <c r="AI67" s="110"/>
    </row>
    <row r="68" spans="1:35" ht="15.75" hidden="1" customHeight="1" x14ac:dyDescent="0.25">
      <c r="A68" s="44"/>
      <c r="B68" s="418" t="s">
        <v>31</v>
      </c>
      <c r="C68" s="419"/>
      <c r="D68" s="419"/>
      <c r="E68" s="419"/>
      <c r="F68" s="419"/>
      <c r="G68" s="419"/>
      <c r="H68" s="420"/>
      <c r="I68" s="61"/>
      <c r="J68" s="16"/>
      <c r="K68" s="16"/>
      <c r="L68" s="16"/>
      <c r="M68" s="16"/>
      <c r="N68" s="16"/>
      <c r="O68" s="16"/>
      <c r="P68" s="16"/>
      <c r="Q68" s="110"/>
      <c r="R68" s="110"/>
      <c r="S68" s="110"/>
      <c r="T68" s="110"/>
      <c r="U68" s="110"/>
      <c r="V68" s="110"/>
      <c r="W68" s="110"/>
      <c r="X68" s="110"/>
      <c r="Y68" s="110"/>
      <c r="Z68" s="110"/>
      <c r="AA68" s="110"/>
      <c r="AB68" s="110"/>
      <c r="AC68" s="110"/>
      <c r="AD68" s="110"/>
      <c r="AE68" s="110"/>
      <c r="AF68" s="110"/>
      <c r="AG68" s="110"/>
      <c r="AH68" s="110"/>
      <c r="AI68" s="110"/>
    </row>
    <row r="69" spans="1:35" ht="51" hidden="1" x14ac:dyDescent="0.25">
      <c r="A69" s="397"/>
      <c r="B69" s="398"/>
      <c r="C69" s="398"/>
      <c r="D69" s="398"/>
      <c r="E69" s="398"/>
      <c r="F69" s="398"/>
      <c r="G69" s="398"/>
      <c r="H69" s="399"/>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0"/>
    </row>
    <row r="70" spans="1:35" ht="38.25" hidden="1" x14ac:dyDescent="0.25">
      <c r="A70" s="400"/>
      <c r="B70" s="401"/>
      <c r="C70" s="401"/>
      <c r="D70" s="401"/>
      <c r="E70" s="401"/>
      <c r="F70" s="401"/>
      <c r="G70" s="401"/>
      <c r="H70" s="402"/>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0"/>
    </row>
    <row r="71" spans="1:35" ht="25.5" hidden="1" x14ac:dyDescent="0.25">
      <c r="A71" s="400"/>
      <c r="B71" s="401"/>
      <c r="C71" s="401"/>
      <c r="D71" s="401"/>
      <c r="E71" s="401"/>
      <c r="F71" s="401"/>
      <c r="G71" s="401"/>
      <c r="H71" s="402"/>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0"/>
    </row>
    <row r="72" spans="1:35" ht="25.5" hidden="1" x14ac:dyDescent="0.25">
      <c r="A72" s="403"/>
      <c r="B72" s="404"/>
      <c r="C72" s="404"/>
      <c r="D72" s="404"/>
      <c r="E72" s="404"/>
      <c r="F72" s="404"/>
      <c r="G72" s="404"/>
      <c r="H72" s="405"/>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0"/>
    </row>
    <row r="73" spans="1:35" ht="15.75" hidden="1" customHeight="1" x14ac:dyDescent="0.25">
      <c r="A73" s="17" t="s">
        <v>28</v>
      </c>
      <c r="B73" s="444" t="s">
        <v>32</v>
      </c>
      <c r="C73" s="469"/>
      <c r="D73" s="469"/>
      <c r="E73" s="469"/>
      <c r="F73" s="469"/>
      <c r="G73" s="469"/>
      <c r="H73" s="470"/>
      <c r="I73" s="306"/>
      <c r="J73" s="20"/>
      <c r="K73" s="20"/>
      <c r="L73" s="20"/>
      <c r="M73" s="20"/>
      <c r="N73" s="20"/>
      <c r="O73" s="20"/>
      <c r="P73" s="20"/>
      <c r="Q73" s="110"/>
      <c r="R73" s="110"/>
      <c r="S73" s="110"/>
      <c r="T73" s="110"/>
      <c r="U73" s="110"/>
      <c r="V73" s="110"/>
      <c r="W73" s="110"/>
      <c r="X73" s="110"/>
      <c r="Y73" s="110"/>
      <c r="Z73" s="110"/>
      <c r="AA73" s="110"/>
      <c r="AB73" s="110"/>
      <c r="AC73" s="110"/>
      <c r="AD73" s="110"/>
      <c r="AE73" s="110"/>
      <c r="AF73" s="110"/>
      <c r="AG73" s="110"/>
      <c r="AH73" s="110"/>
      <c r="AI73" s="110"/>
    </row>
    <row r="74" spans="1:35" ht="51" hidden="1" x14ac:dyDescent="0.25">
      <c r="A74" s="397"/>
      <c r="B74" s="398"/>
      <c r="C74" s="398"/>
      <c r="D74" s="398"/>
      <c r="E74" s="398"/>
      <c r="F74" s="398"/>
      <c r="G74" s="398"/>
      <c r="H74" s="399"/>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0"/>
    </row>
    <row r="75" spans="1:35" ht="38.25" hidden="1" x14ac:dyDescent="0.25">
      <c r="A75" s="400"/>
      <c r="B75" s="401"/>
      <c r="C75" s="401"/>
      <c r="D75" s="401"/>
      <c r="E75" s="401"/>
      <c r="F75" s="401"/>
      <c r="G75" s="401"/>
      <c r="H75" s="402"/>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0"/>
    </row>
    <row r="76" spans="1:35" ht="25.5" hidden="1" x14ac:dyDescent="0.25">
      <c r="A76" s="400"/>
      <c r="B76" s="401"/>
      <c r="C76" s="401"/>
      <c r="D76" s="401"/>
      <c r="E76" s="401"/>
      <c r="F76" s="401"/>
      <c r="G76" s="401"/>
      <c r="H76" s="402"/>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0"/>
    </row>
    <row r="77" spans="1:35" ht="25.5" hidden="1" x14ac:dyDescent="0.25">
      <c r="A77" s="403"/>
      <c r="B77" s="404"/>
      <c r="C77" s="404"/>
      <c r="D77" s="404"/>
      <c r="E77" s="404"/>
      <c r="F77" s="404"/>
      <c r="G77" s="404"/>
      <c r="H77" s="405"/>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0"/>
    </row>
    <row r="78" spans="1:35" ht="25.5" hidden="1" customHeight="1" x14ac:dyDescent="0.25">
      <c r="A78" s="427" t="s">
        <v>67</v>
      </c>
      <c r="B78" s="184" t="s">
        <v>40</v>
      </c>
      <c r="C78" s="376" t="s">
        <v>22</v>
      </c>
      <c r="D78" s="376">
        <v>800</v>
      </c>
      <c r="E78" s="394"/>
      <c r="F78" s="394"/>
      <c r="G78" s="380">
        <v>2018</v>
      </c>
      <c r="H78" s="380">
        <v>2018</v>
      </c>
      <c r="I78" s="380" t="s">
        <v>61</v>
      </c>
      <c r="J78" s="11">
        <f>J79</f>
        <v>2359.2199999999998</v>
      </c>
      <c r="K78" s="11">
        <f>K79</f>
        <v>0</v>
      </c>
      <c r="L78" s="11">
        <f>L79</f>
        <v>0</v>
      </c>
      <c r="M78" s="11">
        <f>M79</f>
        <v>2359.2199999999998</v>
      </c>
      <c r="N78" s="11"/>
      <c r="O78" s="11">
        <f>O79</f>
        <v>2783.88</v>
      </c>
      <c r="P78" s="11">
        <f>P79</f>
        <v>0</v>
      </c>
      <c r="Q78" s="110"/>
      <c r="R78" s="110"/>
      <c r="S78" s="110"/>
      <c r="T78" s="110"/>
      <c r="U78" s="110"/>
      <c r="V78" s="110"/>
      <c r="W78" s="110"/>
      <c r="X78" s="110"/>
      <c r="Y78" s="110"/>
      <c r="Z78" s="110"/>
      <c r="AA78" s="110"/>
      <c r="AB78" s="110"/>
      <c r="AC78" s="110"/>
      <c r="AD78" s="110"/>
      <c r="AE78" s="110"/>
      <c r="AF78" s="110"/>
      <c r="AG78" s="110"/>
      <c r="AH78" s="110"/>
      <c r="AI78" s="110"/>
    </row>
    <row r="79" spans="1:35" hidden="1" x14ac:dyDescent="0.25">
      <c r="A79" s="428"/>
      <c r="B79" s="8" t="s">
        <v>39</v>
      </c>
      <c r="C79" s="377"/>
      <c r="D79" s="377"/>
      <c r="E79" s="395"/>
      <c r="F79" s="452"/>
      <c r="G79" s="381"/>
      <c r="H79" s="381"/>
      <c r="I79" s="381"/>
      <c r="J79" s="12">
        <f>K79+L79+M79</f>
        <v>2359.2199999999998</v>
      </c>
      <c r="K79" s="12">
        <v>0</v>
      </c>
      <c r="L79" s="12">
        <v>0</v>
      </c>
      <c r="M79" s="12">
        <v>2359.2199999999998</v>
      </c>
      <c r="N79" s="12"/>
      <c r="O79" s="12">
        <v>2783.88</v>
      </c>
      <c r="P79" s="12">
        <v>0</v>
      </c>
      <c r="Q79" s="110"/>
      <c r="R79" s="110"/>
      <c r="S79" s="110"/>
      <c r="T79" s="110"/>
      <c r="U79" s="110"/>
      <c r="V79" s="110"/>
      <c r="W79" s="110"/>
      <c r="X79" s="110"/>
      <c r="Y79" s="110"/>
      <c r="Z79" s="110"/>
      <c r="AA79" s="110"/>
      <c r="AB79" s="110"/>
      <c r="AC79" s="110"/>
      <c r="AD79" s="110"/>
      <c r="AE79" s="110"/>
      <c r="AF79" s="110"/>
      <c r="AG79" s="110"/>
      <c r="AH79" s="110"/>
      <c r="AI79" s="110"/>
    </row>
    <row r="80" spans="1:35" ht="25.5" hidden="1" customHeight="1" x14ac:dyDescent="0.25">
      <c r="A80" s="427" t="s">
        <v>80</v>
      </c>
      <c r="B80" s="184" t="s">
        <v>23</v>
      </c>
      <c r="C80" s="376">
        <v>400</v>
      </c>
      <c r="D80" s="376">
        <v>200</v>
      </c>
      <c r="E80" s="442"/>
      <c r="F80" s="443"/>
      <c r="G80" s="380">
        <v>2018</v>
      </c>
      <c r="H80" s="380">
        <v>2018</v>
      </c>
      <c r="I80" s="380" t="s">
        <v>61</v>
      </c>
      <c r="J80" s="52">
        <f>J81</f>
        <v>2151.33</v>
      </c>
      <c r="K80" s="52">
        <f>K81</f>
        <v>0</v>
      </c>
      <c r="L80" s="52">
        <f>L81</f>
        <v>0</v>
      </c>
      <c r="M80" s="52">
        <f>M81</f>
        <v>2151.33</v>
      </c>
      <c r="N80" s="52"/>
      <c r="O80" s="52">
        <f>O81</f>
        <v>2538.5700000000002</v>
      </c>
      <c r="P80" s="52">
        <f>P81</f>
        <v>0</v>
      </c>
      <c r="Q80" s="110"/>
      <c r="R80" s="110"/>
      <c r="S80" s="110"/>
      <c r="T80" s="110"/>
      <c r="U80" s="110"/>
      <c r="V80" s="110"/>
      <c r="W80" s="110"/>
      <c r="X80" s="110"/>
      <c r="Y80" s="110"/>
      <c r="Z80" s="110"/>
      <c r="AA80" s="110"/>
      <c r="AB80" s="110"/>
      <c r="AC80" s="110"/>
      <c r="AD80" s="110"/>
      <c r="AE80" s="110"/>
      <c r="AF80" s="110"/>
      <c r="AG80" s="110"/>
      <c r="AH80" s="110"/>
      <c r="AI80" s="110"/>
    </row>
    <row r="81" spans="1:35" hidden="1" x14ac:dyDescent="0.25">
      <c r="A81" s="428"/>
      <c r="B81" s="4" t="s">
        <v>39</v>
      </c>
      <c r="C81" s="452"/>
      <c r="D81" s="452"/>
      <c r="E81" s="442"/>
      <c r="F81" s="443"/>
      <c r="G81" s="381"/>
      <c r="H81" s="381"/>
      <c r="I81" s="381"/>
      <c r="J81" s="16">
        <f>K81+L81+M81</f>
        <v>2151.33</v>
      </c>
      <c r="K81" s="16">
        <v>0</v>
      </c>
      <c r="L81" s="16">
        <v>0</v>
      </c>
      <c r="M81" s="16">
        <v>2151.33</v>
      </c>
      <c r="N81" s="16"/>
      <c r="O81" s="16">
        <v>2538.5700000000002</v>
      </c>
      <c r="P81" s="16">
        <v>0</v>
      </c>
      <c r="Q81" s="110"/>
      <c r="R81" s="110"/>
      <c r="S81" s="110"/>
      <c r="T81" s="110"/>
      <c r="U81" s="110"/>
      <c r="V81" s="110"/>
      <c r="W81" s="110"/>
      <c r="X81" s="110"/>
      <c r="Y81" s="110"/>
      <c r="Z81" s="110"/>
      <c r="AA81" s="110"/>
      <c r="AB81" s="110"/>
      <c r="AC81" s="110"/>
      <c r="AD81" s="110"/>
      <c r="AE81" s="110"/>
      <c r="AF81" s="110"/>
      <c r="AG81" s="110"/>
      <c r="AH81" s="110"/>
      <c r="AI81" s="110"/>
    </row>
    <row r="82" spans="1:35" ht="29.25" hidden="1" customHeight="1" x14ac:dyDescent="0.25">
      <c r="A82" s="427" t="s">
        <v>81</v>
      </c>
      <c r="B82" s="184" t="s">
        <v>24</v>
      </c>
      <c r="C82" s="439">
        <v>160</v>
      </c>
      <c r="D82" s="439">
        <v>280</v>
      </c>
      <c r="E82" s="308"/>
      <c r="F82" s="488"/>
      <c r="G82" s="299"/>
      <c r="H82" s="299"/>
      <c r="I82" s="374" t="s">
        <v>61</v>
      </c>
      <c r="J82" s="70">
        <f>K82+L82+M82</f>
        <v>12194.98</v>
      </c>
      <c r="K82" s="70">
        <f>K83+K84</f>
        <v>0</v>
      </c>
      <c r="L82" s="70">
        <f>L83+L84</f>
        <v>427.05</v>
      </c>
      <c r="M82" s="70">
        <f>M83+M84</f>
        <v>11767.93</v>
      </c>
      <c r="N82" s="70"/>
      <c r="O82" s="70">
        <f>O83+O84</f>
        <v>14390.08</v>
      </c>
      <c r="P82" s="70">
        <f>P83+P84</f>
        <v>0</v>
      </c>
      <c r="Q82" s="110"/>
      <c r="R82" s="110"/>
      <c r="S82" s="110"/>
      <c r="T82" s="110"/>
      <c r="U82" s="110"/>
      <c r="V82" s="110"/>
      <c r="W82" s="110"/>
      <c r="X82" s="110"/>
      <c r="Y82" s="110"/>
      <c r="Z82" s="110"/>
      <c r="AA82" s="110"/>
      <c r="AB82" s="110"/>
      <c r="AC82" s="110"/>
      <c r="AD82" s="110"/>
      <c r="AE82" s="110"/>
      <c r="AF82" s="110"/>
      <c r="AG82" s="110"/>
      <c r="AH82" s="110"/>
      <c r="AI82" s="110"/>
    </row>
    <row r="83" spans="1:35" hidden="1" x14ac:dyDescent="0.25">
      <c r="A83" s="428"/>
      <c r="B83" s="8" t="s">
        <v>39</v>
      </c>
      <c r="C83" s="440"/>
      <c r="D83" s="440"/>
      <c r="E83" s="308"/>
      <c r="F83" s="489"/>
      <c r="G83" s="299">
        <v>2017</v>
      </c>
      <c r="H83" s="299">
        <v>2017</v>
      </c>
      <c r="I83" s="502"/>
      <c r="J83" s="71">
        <f>K83+L83+M83</f>
        <v>427.05</v>
      </c>
      <c r="K83" s="71">
        <v>0</v>
      </c>
      <c r="L83" s="71">
        <v>427.05</v>
      </c>
      <c r="M83" s="71">
        <v>0</v>
      </c>
      <c r="N83" s="71"/>
      <c r="O83" s="71">
        <v>503.92</v>
      </c>
      <c r="P83" s="71">
        <v>0</v>
      </c>
      <c r="Q83" s="110"/>
      <c r="R83" s="110"/>
      <c r="S83" s="110"/>
      <c r="T83" s="110"/>
      <c r="U83" s="110"/>
      <c r="V83" s="110"/>
      <c r="W83" s="110"/>
      <c r="X83" s="110"/>
      <c r="Y83" s="110"/>
      <c r="Z83" s="110"/>
      <c r="AA83" s="110"/>
      <c r="AB83" s="110"/>
      <c r="AC83" s="110"/>
      <c r="AD83" s="110"/>
      <c r="AE83" s="110"/>
      <c r="AF83" s="110"/>
      <c r="AG83" s="110"/>
      <c r="AH83" s="110"/>
      <c r="AI83" s="110"/>
    </row>
    <row r="84" spans="1:35" hidden="1" x14ac:dyDescent="0.25">
      <c r="A84" s="429"/>
      <c r="B84" s="8" t="s">
        <v>41</v>
      </c>
      <c r="C84" s="441"/>
      <c r="D84" s="441"/>
      <c r="E84" s="308"/>
      <c r="F84" s="490"/>
      <c r="G84" s="299">
        <v>2018</v>
      </c>
      <c r="H84" s="299">
        <v>2018</v>
      </c>
      <c r="I84" s="375"/>
      <c r="J84" s="71">
        <f>K84+L84+M84</f>
        <v>11767.93</v>
      </c>
      <c r="K84" s="71">
        <v>0</v>
      </c>
      <c r="L84" s="71">
        <v>0</v>
      </c>
      <c r="M84" s="71">
        <v>11767.93</v>
      </c>
      <c r="N84" s="71"/>
      <c r="O84" s="71">
        <v>13886.16</v>
      </c>
      <c r="P84" s="71">
        <v>0</v>
      </c>
      <c r="Q84" s="110"/>
      <c r="R84" s="110"/>
      <c r="S84" s="110"/>
      <c r="T84" s="110"/>
      <c r="U84" s="110"/>
      <c r="V84" s="110"/>
      <c r="W84" s="110"/>
      <c r="X84" s="110"/>
      <c r="Y84" s="110"/>
      <c r="Z84" s="110"/>
      <c r="AA84" s="110"/>
      <c r="AB84" s="110"/>
      <c r="AC84" s="110"/>
      <c r="AD84" s="110"/>
      <c r="AE84" s="110"/>
      <c r="AF84" s="110"/>
      <c r="AG84" s="110"/>
      <c r="AH84" s="110"/>
      <c r="AI84" s="110"/>
    </row>
    <row r="85" spans="1:35" ht="15.75" hidden="1" customHeight="1" x14ac:dyDescent="0.25">
      <c r="A85" s="17" t="s">
        <v>29</v>
      </c>
      <c r="B85" s="559" t="s">
        <v>33</v>
      </c>
      <c r="C85" s="560"/>
      <c r="D85" s="560"/>
      <c r="E85" s="560"/>
      <c r="F85" s="560"/>
      <c r="G85" s="560"/>
      <c r="H85" s="561"/>
      <c r="I85" s="306"/>
      <c r="J85" s="20"/>
      <c r="K85" s="20"/>
      <c r="L85" s="20"/>
      <c r="M85" s="20"/>
      <c r="N85" s="20"/>
      <c r="O85" s="20"/>
      <c r="P85" s="20"/>
      <c r="Q85" s="110"/>
      <c r="R85" s="110"/>
      <c r="S85" s="110"/>
      <c r="T85" s="110"/>
      <c r="U85" s="110"/>
      <c r="V85" s="110"/>
      <c r="W85" s="110"/>
      <c r="X85" s="110"/>
      <c r="Y85" s="110"/>
      <c r="Z85" s="110"/>
      <c r="AA85" s="110"/>
      <c r="AB85" s="110"/>
      <c r="AC85" s="110"/>
      <c r="AD85" s="110"/>
      <c r="AE85" s="110"/>
      <c r="AF85" s="110"/>
      <c r="AG85" s="110"/>
      <c r="AH85" s="110"/>
      <c r="AI85" s="110"/>
    </row>
    <row r="86" spans="1:35" ht="51" hidden="1" x14ac:dyDescent="0.25">
      <c r="A86" s="433"/>
      <c r="B86" s="562"/>
      <c r="C86" s="563"/>
      <c r="D86" s="563"/>
      <c r="E86" s="563"/>
      <c r="F86" s="563"/>
      <c r="G86" s="563"/>
      <c r="H86" s="564"/>
      <c r="I86" s="14" t="s">
        <v>60</v>
      </c>
      <c r="J86" s="12">
        <v>0</v>
      </c>
      <c r="K86" s="12">
        <v>0</v>
      </c>
      <c r="L86" s="12">
        <v>0</v>
      </c>
      <c r="M86" s="12">
        <v>0</v>
      </c>
      <c r="N86" s="12"/>
      <c r="O86" s="12">
        <v>0</v>
      </c>
      <c r="P86" s="12">
        <v>0</v>
      </c>
      <c r="Q86" s="110"/>
      <c r="R86" s="110"/>
      <c r="S86" s="110"/>
      <c r="T86" s="110"/>
      <c r="U86" s="110"/>
      <c r="V86" s="110"/>
      <c r="W86" s="110"/>
      <c r="X86" s="110"/>
      <c r="Y86" s="110"/>
      <c r="Z86" s="110"/>
      <c r="AA86" s="110"/>
      <c r="AB86" s="110"/>
      <c r="AC86" s="110"/>
      <c r="AD86" s="110"/>
      <c r="AE86" s="110"/>
      <c r="AF86" s="110"/>
      <c r="AG86" s="110"/>
      <c r="AH86" s="110"/>
      <c r="AI86" s="110"/>
    </row>
    <row r="87" spans="1:35" ht="38.25" hidden="1" x14ac:dyDescent="0.25">
      <c r="A87" s="434"/>
      <c r="B87" s="562"/>
      <c r="C87" s="563"/>
      <c r="D87" s="563"/>
      <c r="E87" s="563"/>
      <c r="F87" s="563"/>
      <c r="G87" s="563"/>
      <c r="H87" s="564"/>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0"/>
    </row>
    <row r="88" spans="1:35" ht="25.5" hidden="1" x14ac:dyDescent="0.25">
      <c r="A88" s="434"/>
      <c r="B88" s="562"/>
      <c r="C88" s="563"/>
      <c r="D88" s="563"/>
      <c r="E88" s="563"/>
      <c r="F88" s="563"/>
      <c r="G88" s="563"/>
      <c r="H88" s="564"/>
      <c r="I88" s="14" t="s">
        <v>14</v>
      </c>
      <c r="J88" s="12">
        <v>0</v>
      </c>
      <c r="K88" s="12">
        <v>0</v>
      </c>
      <c r="L88" s="12">
        <v>0</v>
      </c>
      <c r="M88" s="12">
        <v>0</v>
      </c>
      <c r="N88" s="12"/>
      <c r="O88" s="12">
        <v>0</v>
      </c>
      <c r="P88" s="12">
        <v>0</v>
      </c>
      <c r="Q88" s="110"/>
      <c r="R88" s="110"/>
      <c r="S88" s="110"/>
      <c r="T88" s="110"/>
      <c r="U88" s="110"/>
      <c r="V88" s="110"/>
      <c r="W88" s="110"/>
      <c r="X88" s="110"/>
      <c r="Y88" s="110"/>
      <c r="Z88" s="110"/>
      <c r="AA88" s="110"/>
      <c r="AB88" s="110"/>
      <c r="AC88" s="110"/>
      <c r="AD88" s="110"/>
      <c r="AE88" s="110"/>
      <c r="AF88" s="110"/>
      <c r="AG88" s="110"/>
      <c r="AH88" s="110"/>
      <c r="AI88" s="110"/>
    </row>
    <row r="89" spans="1:35" ht="25.5" hidden="1" x14ac:dyDescent="0.25">
      <c r="A89" s="435"/>
      <c r="B89" s="565"/>
      <c r="C89" s="566"/>
      <c r="D89" s="566"/>
      <c r="E89" s="566"/>
      <c r="F89" s="566"/>
      <c r="G89" s="566"/>
      <c r="H89" s="567"/>
      <c r="I89" s="14" t="s">
        <v>13</v>
      </c>
      <c r="J89" s="12">
        <v>0</v>
      </c>
      <c r="K89" s="12">
        <v>0</v>
      </c>
      <c r="L89" s="12">
        <v>0</v>
      </c>
      <c r="M89" s="12">
        <v>0</v>
      </c>
      <c r="N89" s="12"/>
      <c r="O89" s="12">
        <v>0</v>
      </c>
      <c r="P89" s="12">
        <v>0</v>
      </c>
      <c r="Q89" s="110"/>
      <c r="R89" s="110"/>
      <c r="S89" s="110"/>
      <c r="T89" s="110"/>
      <c r="U89" s="110"/>
      <c r="V89" s="110"/>
      <c r="W89" s="110"/>
      <c r="X89" s="110"/>
      <c r="Y89" s="110"/>
      <c r="Z89" s="110"/>
      <c r="AA89" s="110"/>
      <c r="AB89" s="110"/>
      <c r="AC89" s="110"/>
      <c r="AD89" s="110"/>
      <c r="AE89" s="110"/>
      <c r="AF89" s="110"/>
      <c r="AG89" s="110"/>
      <c r="AH89" s="110"/>
      <c r="AI89" s="110"/>
    </row>
    <row r="90" spans="1:35" ht="36.75" customHeight="1" x14ac:dyDescent="0.25">
      <c r="A90" s="427" t="s">
        <v>68</v>
      </c>
      <c r="B90" s="184" t="s">
        <v>58</v>
      </c>
      <c r="C90" s="442"/>
      <c r="D90" s="442"/>
      <c r="E90" s="442"/>
      <c r="F90" s="442"/>
      <c r="G90" s="380">
        <v>2016</v>
      </c>
      <c r="H90" s="380">
        <v>2016</v>
      </c>
      <c r="I90" s="380" t="s">
        <v>61</v>
      </c>
      <c r="J90" s="11">
        <f>K90+L90+M90</f>
        <v>181.73</v>
      </c>
      <c r="K90" s="11">
        <f>K91</f>
        <v>181.73</v>
      </c>
      <c r="L90" s="11">
        <f>L91</f>
        <v>0</v>
      </c>
      <c r="M90" s="11">
        <f>M91</f>
        <v>0</v>
      </c>
      <c r="N90" s="11"/>
      <c r="O90" s="11">
        <f>O91</f>
        <v>214.44</v>
      </c>
      <c r="P90" s="213">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517" t="s">
        <v>195</v>
      </c>
    </row>
    <row r="91" spans="1:35" x14ac:dyDescent="0.25">
      <c r="A91" s="428"/>
      <c r="B91" s="15" t="s">
        <v>39</v>
      </c>
      <c r="C91" s="443"/>
      <c r="D91" s="443"/>
      <c r="E91" s="442"/>
      <c r="F91" s="443"/>
      <c r="G91" s="382"/>
      <c r="H91" s="382"/>
      <c r="I91" s="382"/>
      <c r="J91" s="12">
        <f>K91+L91+M91</f>
        <v>181.73</v>
      </c>
      <c r="K91" s="12">
        <v>181.73</v>
      </c>
      <c r="L91" s="12">
        <v>0</v>
      </c>
      <c r="M91" s="12">
        <v>0</v>
      </c>
      <c r="N91" s="12"/>
      <c r="O91" s="12">
        <v>214.44</v>
      </c>
      <c r="P91" s="12">
        <v>214.44</v>
      </c>
      <c r="Q91" s="110">
        <f>SUM(Q92:Q93)</f>
        <v>204.57999999999998</v>
      </c>
      <c r="R91" s="110">
        <f t="shared" ref="R91:AH91" si="26">SUM(R92:R93)</f>
        <v>0</v>
      </c>
      <c r="S91" s="110">
        <f t="shared" si="26"/>
        <v>27.12</v>
      </c>
      <c r="T91" s="110">
        <f t="shared" si="26"/>
        <v>0</v>
      </c>
      <c r="U91" s="110">
        <f t="shared" si="26"/>
        <v>177.46</v>
      </c>
      <c r="V91" s="110">
        <f t="shared" si="26"/>
        <v>0</v>
      </c>
      <c r="W91" s="110">
        <f t="shared" si="26"/>
        <v>0</v>
      </c>
      <c r="X91" s="110">
        <f t="shared" si="26"/>
        <v>0</v>
      </c>
      <c r="Y91" s="110">
        <f t="shared" si="26"/>
        <v>0</v>
      </c>
      <c r="Z91" s="110">
        <f t="shared" si="26"/>
        <v>74.58</v>
      </c>
      <c r="AA91" s="110">
        <f>SUM(AA92:AA93)</f>
        <v>204.57999999999998</v>
      </c>
      <c r="AB91" s="110">
        <f t="shared" si="26"/>
        <v>0</v>
      </c>
      <c r="AC91" s="110">
        <f t="shared" si="26"/>
        <v>0</v>
      </c>
      <c r="AD91" s="110">
        <f t="shared" si="26"/>
        <v>-204.57999999999998</v>
      </c>
      <c r="AE91" s="110">
        <f t="shared" si="26"/>
        <v>-204.57999999999998</v>
      </c>
      <c r="AF91" s="110">
        <f t="shared" si="26"/>
        <v>0</v>
      </c>
      <c r="AG91" s="110">
        <f t="shared" si="26"/>
        <v>0</v>
      </c>
      <c r="AH91" s="110">
        <f t="shared" si="26"/>
        <v>0</v>
      </c>
      <c r="AI91" s="518"/>
    </row>
    <row r="92" spans="1:35" s="200" customFormat="1" x14ac:dyDescent="0.25">
      <c r="A92" s="191"/>
      <c r="B92" s="201" t="s">
        <v>167</v>
      </c>
      <c r="C92" s="202"/>
      <c r="D92" s="202"/>
      <c r="E92" s="203"/>
      <c r="F92" s="202"/>
      <c r="G92" s="204"/>
      <c r="H92" s="204"/>
      <c r="I92" s="204"/>
      <c r="J92" s="197"/>
      <c r="K92" s="197"/>
      <c r="L92" s="197"/>
      <c r="M92" s="197"/>
      <c r="N92" s="197"/>
      <c r="O92" s="197"/>
      <c r="P92" s="198">
        <f>R92+T92+V92+X92</f>
        <v>0</v>
      </c>
      <c r="Q92" s="198">
        <f>S92+U92+W92+Y92</f>
        <v>130</v>
      </c>
      <c r="R92" s="276"/>
      <c r="S92" s="276">
        <v>0</v>
      </c>
      <c r="T92" s="276">
        <v>0</v>
      </c>
      <c r="U92" s="199">
        <v>130</v>
      </c>
      <c r="V92" s="199"/>
      <c r="W92" s="199"/>
      <c r="X92" s="199"/>
      <c r="Y92" s="199"/>
      <c r="Z92" s="199"/>
      <c r="AA92" s="199">
        <v>130</v>
      </c>
      <c r="AB92" s="199"/>
      <c r="AC92" s="199"/>
      <c r="AD92" s="276">
        <f>P92-Q92</f>
        <v>-130</v>
      </c>
      <c r="AE92" s="199">
        <f>AD92</f>
        <v>-130</v>
      </c>
      <c r="AF92" s="199"/>
      <c r="AG92" s="199"/>
      <c r="AH92" s="199"/>
      <c r="AI92" s="199"/>
    </row>
    <row r="93" spans="1:35" s="200" customFormat="1" x14ac:dyDescent="0.25">
      <c r="A93" s="191"/>
      <c r="B93" s="201" t="s">
        <v>174</v>
      </c>
      <c r="C93" s="202"/>
      <c r="D93" s="202"/>
      <c r="E93" s="203"/>
      <c r="F93" s="202"/>
      <c r="G93" s="204"/>
      <c r="H93" s="204"/>
      <c r="I93" s="204"/>
      <c r="J93" s="197"/>
      <c r="K93" s="197"/>
      <c r="L93" s="197"/>
      <c r="M93" s="197"/>
      <c r="N93" s="197"/>
      <c r="O93" s="197"/>
      <c r="P93" s="198">
        <f>R93+T93+V93+X93</f>
        <v>0</v>
      </c>
      <c r="Q93" s="198">
        <f>S93+U93+W93+Y93</f>
        <v>74.58</v>
      </c>
      <c r="R93" s="276">
        <v>0</v>
      </c>
      <c r="S93" s="276">
        <v>27.12</v>
      </c>
      <c r="T93" s="276">
        <v>0</v>
      </c>
      <c r="U93" s="199">
        <f>27.12+20.34</f>
        <v>47.46</v>
      </c>
      <c r="V93" s="199"/>
      <c r="W93" s="199"/>
      <c r="X93" s="199"/>
      <c r="Y93" s="199"/>
      <c r="Z93" s="199">
        <f>AA93</f>
        <v>74.58</v>
      </c>
      <c r="AA93" s="199">
        <f>27.12+27.12+20.34</f>
        <v>74.58</v>
      </c>
      <c r="AB93" s="199"/>
      <c r="AC93" s="199"/>
      <c r="AD93" s="276">
        <f>P93-Q93</f>
        <v>-74.58</v>
      </c>
      <c r="AE93" s="199">
        <f>AD93</f>
        <v>-74.58</v>
      </c>
      <c r="AF93" s="199"/>
      <c r="AG93" s="199"/>
      <c r="AH93" s="199"/>
      <c r="AI93" s="199"/>
    </row>
    <row r="94" spans="1:35" ht="66" customHeight="1" x14ac:dyDescent="0.25">
      <c r="A94" s="415" t="s">
        <v>82</v>
      </c>
      <c r="B94" s="185" t="s">
        <v>27</v>
      </c>
      <c r="C94" s="479"/>
      <c r="D94" s="479"/>
      <c r="E94" s="479"/>
      <c r="F94" s="312"/>
      <c r="G94" s="480">
        <v>2016</v>
      </c>
      <c r="H94" s="480">
        <v>2016</v>
      </c>
      <c r="I94" s="380" t="s">
        <v>61</v>
      </c>
      <c r="J94" s="52">
        <f>K94+L94+M94</f>
        <v>27401.27</v>
      </c>
      <c r="K94" s="52">
        <f>K95</f>
        <v>27401.27</v>
      </c>
      <c r="L94" s="52">
        <f>L95</f>
        <v>0</v>
      </c>
      <c r="M94" s="52">
        <f>M95</f>
        <v>0</v>
      </c>
      <c r="N94" s="52"/>
      <c r="O94" s="52">
        <f>O95</f>
        <v>32333.5</v>
      </c>
      <c r="P94" s="212">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640" t="s">
        <v>196</v>
      </c>
    </row>
    <row r="95" spans="1:35" ht="18" customHeight="1" x14ac:dyDescent="0.25">
      <c r="A95" s="416"/>
      <c r="B95" s="314" t="s">
        <v>39</v>
      </c>
      <c r="C95" s="378"/>
      <c r="D95" s="378"/>
      <c r="E95" s="378"/>
      <c r="F95" s="313"/>
      <c r="G95" s="481"/>
      <c r="H95" s="481"/>
      <c r="I95" s="382"/>
      <c r="J95" s="16">
        <f>K95+L95+M95</f>
        <v>27401.27</v>
      </c>
      <c r="K95" s="16">
        <v>27401.27</v>
      </c>
      <c r="L95" s="16">
        <v>0</v>
      </c>
      <c r="M95" s="16">
        <v>0</v>
      </c>
      <c r="N95" s="16"/>
      <c r="O95" s="16">
        <v>32333.5</v>
      </c>
      <c r="P95" s="16">
        <v>32333.5</v>
      </c>
      <c r="Q95" s="295">
        <f>SUM(Q96:Q98)</f>
        <v>5435.4</v>
      </c>
      <c r="R95" s="295">
        <f t="shared" ref="R95:AH95" si="28">SUM(R96:R98)</f>
        <v>0</v>
      </c>
      <c r="S95" s="295">
        <f t="shared" si="28"/>
        <v>2727.6</v>
      </c>
      <c r="T95" s="295">
        <f t="shared" si="28"/>
        <v>0</v>
      </c>
      <c r="U95" s="295">
        <f t="shared" si="28"/>
        <v>2707.8</v>
      </c>
      <c r="V95" s="295">
        <f t="shared" si="28"/>
        <v>0</v>
      </c>
      <c r="W95" s="295">
        <f t="shared" si="28"/>
        <v>0</v>
      </c>
      <c r="X95" s="295">
        <f t="shared" si="28"/>
        <v>0</v>
      </c>
      <c r="Y95" s="295">
        <f t="shared" si="28"/>
        <v>0</v>
      </c>
      <c r="Z95" s="295">
        <f t="shared" si="28"/>
        <v>635.4</v>
      </c>
      <c r="AA95" s="295">
        <f t="shared" si="28"/>
        <v>635.4</v>
      </c>
      <c r="AB95" s="295">
        <f t="shared" si="28"/>
        <v>0</v>
      </c>
      <c r="AC95" s="295">
        <f t="shared" si="28"/>
        <v>0</v>
      </c>
      <c r="AD95" s="295">
        <f>SUM(AD96:AD98)</f>
        <v>-5435.4</v>
      </c>
      <c r="AE95" s="295">
        <f t="shared" si="28"/>
        <v>-5435.4</v>
      </c>
      <c r="AF95" s="295">
        <f t="shared" si="28"/>
        <v>0</v>
      </c>
      <c r="AG95" s="295">
        <f t="shared" si="28"/>
        <v>0</v>
      </c>
      <c r="AH95" s="295">
        <f t="shared" si="28"/>
        <v>0</v>
      </c>
      <c r="AI95" s="641"/>
    </row>
    <row r="96" spans="1:35" s="200" customFormat="1" x14ac:dyDescent="0.25">
      <c r="A96" s="205"/>
      <c r="B96" s="208" t="s">
        <v>168</v>
      </c>
      <c r="C96" s="209"/>
      <c r="D96" s="210"/>
      <c r="E96" s="210"/>
      <c r="F96" s="211"/>
      <c r="G96" s="206"/>
      <c r="H96" s="206"/>
      <c r="I96" s="207"/>
      <c r="J96" s="197"/>
      <c r="K96" s="197"/>
      <c r="L96" s="197"/>
      <c r="M96" s="197"/>
      <c r="N96" s="197"/>
      <c r="O96" s="197"/>
      <c r="P96" s="198">
        <f t="shared" ref="P96:Q98" si="29">R96+T96+V96+X96</f>
        <v>0</v>
      </c>
      <c r="Q96" s="198">
        <f t="shared" si="29"/>
        <v>432</v>
      </c>
      <c r="R96" s="276">
        <v>0</v>
      </c>
      <c r="S96" s="276">
        <f>96+96</f>
        <v>192</v>
      </c>
      <c r="T96" s="276"/>
      <c r="U96" s="276">
        <v>240</v>
      </c>
      <c r="V96" s="199"/>
      <c r="W96" s="199"/>
      <c r="X96" s="199"/>
      <c r="Y96" s="199"/>
      <c r="Z96" s="199">
        <f>AA96</f>
        <v>432</v>
      </c>
      <c r="AA96" s="199">
        <f>192+240</f>
        <v>432</v>
      </c>
      <c r="AB96" s="199"/>
      <c r="AC96" s="199"/>
      <c r="AD96" s="276">
        <f>P96-Q96</f>
        <v>-432</v>
      </c>
      <c r="AE96" s="199">
        <f>AD96</f>
        <v>-432</v>
      </c>
      <c r="AF96" s="199"/>
      <c r="AG96" s="199"/>
      <c r="AH96" s="199"/>
      <c r="AI96" s="199"/>
    </row>
    <row r="97" spans="1:35" s="200" customFormat="1" x14ac:dyDescent="0.25">
      <c r="A97" s="205"/>
      <c r="B97" s="208" t="s">
        <v>174</v>
      </c>
      <c r="C97" s="209"/>
      <c r="D97" s="210"/>
      <c r="E97" s="210"/>
      <c r="F97" s="211"/>
      <c r="G97" s="206"/>
      <c r="H97" s="206"/>
      <c r="I97" s="207"/>
      <c r="J97" s="197"/>
      <c r="K97" s="197"/>
      <c r="L97" s="197"/>
      <c r="M97" s="197"/>
      <c r="N97" s="197"/>
      <c r="O97" s="197"/>
      <c r="P97" s="198">
        <f t="shared" si="29"/>
        <v>0</v>
      </c>
      <c r="Q97" s="198">
        <f t="shared" si="29"/>
        <v>203.39999999999998</v>
      </c>
      <c r="R97" s="276">
        <v>0</v>
      </c>
      <c r="S97" s="276">
        <v>135.6</v>
      </c>
      <c r="T97" s="276"/>
      <c r="U97" s="276">
        <v>67.8</v>
      </c>
      <c r="V97" s="199"/>
      <c r="W97" s="199"/>
      <c r="X97" s="199"/>
      <c r="Y97" s="199"/>
      <c r="Z97" s="199">
        <f>AA97</f>
        <v>203.4</v>
      </c>
      <c r="AA97" s="199">
        <f>135.6+27.12+40.68</f>
        <v>203.4</v>
      </c>
      <c r="AB97" s="199"/>
      <c r="AC97" s="199"/>
      <c r="AD97" s="276">
        <f>P97-Q97</f>
        <v>-203.39999999999998</v>
      </c>
      <c r="AE97" s="199">
        <f>AD97</f>
        <v>-203.39999999999998</v>
      </c>
      <c r="AF97" s="199"/>
      <c r="AG97" s="199"/>
      <c r="AH97" s="199"/>
      <c r="AI97" s="199"/>
    </row>
    <row r="98" spans="1:35" s="200" customFormat="1" ht="36" customHeight="1" x14ac:dyDescent="0.25">
      <c r="A98" s="205"/>
      <c r="B98" s="208" t="s">
        <v>171</v>
      </c>
      <c r="C98" s="215"/>
      <c r="D98" s="216"/>
      <c r="E98" s="216"/>
      <c r="F98" s="217"/>
      <c r="G98" s="206"/>
      <c r="H98" s="206"/>
      <c r="I98" s="207"/>
      <c r="J98" s="197"/>
      <c r="K98" s="197"/>
      <c r="L98" s="197"/>
      <c r="M98" s="197"/>
      <c r="N98" s="197"/>
      <c r="O98" s="197"/>
      <c r="P98" s="198">
        <f t="shared" si="29"/>
        <v>0</v>
      </c>
      <c r="Q98" s="198">
        <f t="shared" si="29"/>
        <v>4800</v>
      </c>
      <c r="R98" s="198">
        <v>0</v>
      </c>
      <c r="S98" s="222">
        <v>2400</v>
      </c>
      <c r="T98" s="276"/>
      <c r="U98" s="198">
        <v>2400</v>
      </c>
      <c r="V98" s="199"/>
      <c r="W98" s="199"/>
      <c r="X98" s="199"/>
      <c r="Y98" s="199"/>
      <c r="Z98" s="198">
        <f>AA98</f>
        <v>0</v>
      </c>
      <c r="AA98" s="222">
        <v>0</v>
      </c>
      <c r="AB98" s="199"/>
      <c r="AC98" s="199"/>
      <c r="AD98" s="198">
        <f>P98-Q98</f>
        <v>-4800</v>
      </c>
      <c r="AE98" s="297">
        <f>AD98</f>
        <v>-4800</v>
      </c>
      <c r="AF98" s="199"/>
      <c r="AG98" s="199"/>
      <c r="AH98" s="199"/>
      <c r="AI98" s="199"/>
    </row>
    <row r="99" spans="1:35" ht="15.75" x14ac:dyDescent="0.25">
      <c r="A99" s="25" t="s">
        <v>34</v>
      </c>
      <c r="B99" s="310" t="s">
        <v>8</v>
      </c>
      <c r="C99" s="311"/>
      <c r="D99" s="27"/>
      <c r="E99" s="27"/>
      <c r="F99" s="27"/>
      <c r="G99" s="27"/>
      <c r="H99" s="27"/>
      <c r="I99" s="27"/>
      <c r="J99" s="27"/>
      <c r="K99" s="27"/>
      <c r="L99" s="27"/>
      <c r="M99" s="28"/>
      <c r="N99" s="27"/>
      <c r="O99" s="109"/>
      <c r="P99" s="109"/>
      <c r="Q99" s="110"/>
      <c r="R99" s="110"/>
      <c r="S99" s="110"/>
      <c r="T99" s="110"/>
      <c r="U99" s="110"/>
      <c r="V99" s="110"/>
      <c r="W99" s="110"/>
      <c r="X99" s="110"/>
      <c r="Y99" s="110"/>
      <c r="Z99" s="110"/>
      <c r="AA99" s="110"/>
      <c r="AB99" s="110"/>
      <c r="AC99" s="110"/>
      <c r="AD99" s="110"/>
      <c r="AE99" s="110"/>
      <c r="AF99" s="110"/>
      <c r="AG99" s="110"/>
      <c r="AH99" s="110"/>
      <c r="AI99" s="110"/>
    </row>
    <row r="100" spans="1:35" ht="15.75" hidden="1" x14ac:dyDescent="0.25">
      <c r="A100" s="503"/>
      <c r="B100" s="504"/>
      <c r="C100" s="504"/>
      <c r="D100" s="504"/>
      <c r="E100" s="504"/>
      <c r="F100" s="504"/>
      <c r="G100" s="504"/>
      <c r="H100" s="505"/>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0"/>
      <c r="R100" s="110"/>
      <c r="S100" s="110"/>
      <c r="T100" s="110"/>
      <c r="U100" s="110"/>
      <c r="V100" s="110"/>
      <c r="W100" s="110"/>
      <c r="X100" s="110"/>
      <c r="Y100" s="110"/>
      <c r="Z100" s="110"/>
      <c r="AA100" s="110"/>
      <c r="AB100" s="110"/>
      <c r="AC100" s="110"/>
      <c r="AD100" s="110"/>
      <c r="AE100" s="110"/>
      <c r="AF100" s="110"/>
      <c r="AG100" s="110"/>
      <c r="AH100" s="110"/>
      <c r="AI100" s="110"/>
    </row>
    <row r="101" spans="1:35" ht="51" hidden="1" x14ac:dyDescent="0.25">
      <c r="A101" s="506"/>
      <c r="B101" s="507"/>
      <c r="C101" s="507"/>
      <c r="D101" s="507"/>
      <c r="E101" s="507"/>
      <c r="F101" s="507"/>
      <c r="G101" s="507"/>
      <c r="H101" s="508"/>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0"/>
    </row>
    <row r="102" spans="1:35" ht="38.25" hidden="1" x14ac:dyDescent="0.25">
      <c r="A102" s="506"/>
      <c r="B102" s="507"/>
      <c r="C102" s="507"/>
      <c r="D102" s="507"/>
      <c r="E102" s="507"/>
      <c r="F102" s="507"/>
      <c r="G102" s="507"/>
      <c r="H102" s="508"/>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0"/>
    </row>
    <row r="103" spans="1:35" ht="25.5" hidden="1" x14ac:dyDescent="0.25">
      <c r="A103" s="506"/>
      <c r="B103" s="507"/>
      <c r="C103" s="507"/>
      <c r="D103" s="507"/>
      <c r="E103" s="507"/>
      <c r="F103" s="507"/>
      <c r="G103" s="507"/>
      <c r="H103" s="508"/>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0"/>
    </row>
    <row r="104" spans="1:35" ht="25.5" hidden="1" x14ac:dyDescent="0.25">
      <c r="A104" s="509"/>
      <c r="B104" s="510"/>
      <c r="C104" s="510"/>
      <c r="D104" s="510"/>
      <c r="E104" s="510"/>
      <c r="F104" s="510"/>
      <c r="G104" s="510"/>
      <c r="H104" s="511"/>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0"/>
    </row>
    <row r="105" spans="1:35" ht="16.5" hidden="1" customHeight="1" x14ac:dyDescent="0.25">
      <c r="A105" s="559" t="s">
        <v>71</v>
      </c>
      <c r="B105" s="569"/>
      <c r="C105" s="569"/>
      <c r="D105" s="569"/>
      <c r="E105" s="569"/>
      <c r="F105" s="569"/>
      <c r="G105" s="569"/>
      <c r="H105" s="570"/>
      <c r="I105" s="306"/>
      <c r="J105" s="20"/>
      <c r="K105" s="20"/>
      <c r="L105" s="20"/>
      <c r="M105" s="20"/>
      <c r="N105" s="20"/>
      <c r="O105" s="20"/>
      <c r="P105" s="20"/>
      <c r="Q105" s="110"/>
      <c r="R105" s="110"/>
      <c r="S105" s="110"/>
      <c r="T105" s="110"/>
      <c r="U105" s="110"/>
      <c r="V105" s="110"/>
      <c r="W105" s="110"/>
      <c r="X105" s="110"/>
      <c r="Y105" s="110"/>
      <c r="Z105" s="110"/>
      <c r="AA105" s="110"/>
      <c r="AB105" s="110"/>
      <c r="AC105" s="110"/>
      <c r="AD105" s="110"/>
      <c r="AE105" s="110"/>
      <c r="AF105" s="110"/>
      <c r="AG105" s="110"/>
      <c r="AH105" s="110"/>
      <c r="AI105" s="110"/>
    </row>
    <row r="106" spans="1:35" ht="51" hidden="1" x14ac:dyDescent="0.25">
      <c r="A106" s="571"/>
      <c r="B106" s="572"/>
      <c r="C106" s="572"/>
      <c r="D106" s="572"/>
      <c r="E106" s="572"/>
      <c r="F106" s="572"/>
      <c r="G106" s="572"/>
      <c r="H106" s="573"/>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0"/>
    </row>
    <row r="107" spans="1:35" ht="38.25" hidden="1" x14ac:dyDescent="0.25">
      <c r="A107" s="571"/>
      <c r="B107" s="572"/>
      <c r="C107" s="572"/>
      <c r="D107" s="572"/>
      <c r="E107" s="572"/>
      <c r="F107" s="572"/>
      <c r="G107" s="572"/>
      <c r="H107" s="573"/>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0"/>
    </row>
    <row r="108" spans="1:35" ht="25.5" hidden="1" x14ac:dyDescent="0.25">
      <c r="A108" s="571"/>
      <c r="B108" s="572"/>
      <c r="C108" s="572"/>
      <c r="D108" s="572"/>
      <c r="E108" s="572"/>
      <c r="F108" s="572"/>
      <c r="G108" s="572"/>
      <c r="H108" s="573"/>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0"/>
    </row>
    <row r="109" spans="1:35" ht="25.5" hidden="1" x14ac:dyDescent="0.25">
      <c r="A109" s="574"/>
      <c r="B109" s="575"/>
      <c r="C109" s="575"/>
      <c r="D109" s="575"/>
      <c r="E109" s="575"/>
      <c r="F109" s="575"/>
      <c r="G109" s="575"/>
      <c r="H109" s="576"/>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0"/>
    </row>
    <row r="110" spans="1:35" ht="31.5" hidden="1" customHeight="1" x14ac:dyDescent="0.25">
      <c r="A110" s="44" t="s">
        <v>83</v>
      </c>
      <c r="B110" s="418" t="s">
        <v>70</v>
      </c>
      <c r="C110" s="419"/>
      <c r="D110" s="419"/>
      <c r="E110" s="419"/>
      <c r="F110" s="419"/>
      <c r="G110" s="419"/>
      <c r="H110" s="420"/>
      <c r="I110" s="306"/>
      <c r="J110" s="20"/>
      <c r="K110" s="20"/>
      <c r="L110" s="20"/>
      <c r="M110" s="20"/>
      <c r="N110" s="20"/>
      <c r="O110" s="20"/>
      <c r="P110" s="20"/>
      <c r="Q110" s="110"/>
      <c r="R110" s="110"/>
      <c r="S110" s="110"/>
      <c r="T110" s="110"/>
      <c r="U110" s="110"/>
      <c r="V110" s="110"/>
      <c r="W110" s="110"/>
      <c r="X110" s="110"/>
      <c r="Y110" s="110"/>
      <c r="Z110" s="110"/>
      <c r="AA110" s="110"/>
      <c r="AB110" s="110"/>
      <c r="AC110" s="110"/>
      <c r="AD110" s="110"/>
      <c r="AE110" s="110"/>
      <c r="AF110" s="110"/>
      <c r="AG110" s="110"/>
      <c r="AH110" s="110"/>
      <c r="AI110" s="110"/>
    </row>
    <row r="111" spans="1:35" ht="51" hidden="1" x14ac:dyDescent="0.25">
      <c r="A111" s="494"/>
      <c r="B111" s="383"/>
      <c r="C111" s="384"/>
      <c r="D111" s="384"/>
      <c r="E111" s="384"/>
      <c r="F111" s="384"/>
      <c r="G111" s="384"/>
      <c r="H111" s="385"/>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0"/>
    </row>
    <row r="112" spans="1:35" ht="38.25" hidden="1" x14ac:dyDescent="0.25">
      <c r="A112" s="494"/>
      <c r="B112" s="386"/>
      <c r="C112" s="387"/>
      <c r="D112" s="387"/>
      <c r="E112" s="387"/>
      <c r="F112" s="387"/>
      <c r="G112" s="387"/>
      <c r="H112" s="388"/>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0"/>
    </row>
    <row r="113" spans="1:35" ht="25.5" hidden="1" x14ac:dyDescent="0.25">
      <c r="A113" s="494"/>
      <c r="B113" s="386"/>
      <c r="C113" s="387"/>
      <c r="D113" s="387"/>
      <c r="E113" s="387"/>
      <c r="F113" s="387"/>
      <c r="G113" s="387"/>
      <c r="H113" s="388"/>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0"/>
    </row>
    <row r="114" spans="1:35" ht="25.5" hidden="1" x14ac:dyDescent="0.25">
      <c r="A114" s="494"/>
      <c r="B114" s="389"/>
      <c r="C114" s="390"/>
      <c r="D114" s="390"/>
      <c r="E114" s="390"/>
      <c r="F114" s="390"/>
      <c r="G114" s="390"/>
      <c r="H114" s="391"/>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0"/>
    </row>
    <row r="115" spans="1:35" ht="41.25" customHeight="1" x14ac:dyDescent="0.25">
      <c r="A115" s="495" t="s">
        <v>84</v>
      </c>
      <c r="B115" s="184" t="s">
        <v>47</v>
      </c>
      <c r="C115" s="394" t="s">
        <v>26</v>
      </c>
      <c r="D115" s="394" t="s">
        <v>35</v>
      </c>
      <c r="E115" s="376"/>
      <c r="F115" s="376"/>
      <c r="G115" s="376">
        <v>2016</v>
      </c>
      <c r="H115" s="376">
        <v>2016</v>
      </c>
      <c r="I115" s="374" t="s">
        <v>61</v>
      </c>
      <c r="J115" s="53">
        <f>J116</f>
        <v>5467.52</v>
      </c>
      <c r="K115" s="53">
        <f t="shared" ref="K115:P115" si="37">K116</f>
        <v>5467.52</v>
      </c>
      <c r="L115" s="53">
        <f t="shared" si="37"/>
        <v>0</v>
      </c>
      <c r="M115" s="53">
        <f t="shared" si="37"/>
        <v>0</v>
      </c>
      <c r="N115" s="53"/>
      <c r="O115" s="53">
        <f t="shared" si="37"/>
        <v>6451.67</v>
      </c>
      <c r="P115" s="213">
        <f t="shared" si="37"/>
        <v>6451.67</v>
      </c>
      <c r="Q115" s="296">
        <f>Q116</f>
        <v>1555.6</v>
      </c>
      <c r="R115" s="296">
        <f t="shared" ref="R115:AF115" si="38">R116</f>
        <v>0</v>
      </c>
      <c r="S115" s="296">
        <f t="shared" si="38"/>
        <v>252.12</v>
      </c>
      <c r="T115" s="296">
        <f t="shared" si="38"/>
        <v>0</v>
      </c>
      <c r="U115" s="296">
        <f t="shared" si="38"/>
        <v>1303.48</v>
      </c>
      <c r="V115" s="296">
        <f t="shared" si="38"/>
        <v>0</v>
      </c>
      <c r="W115" s="296">
        <f t="shared" si="38"/>
        <v>0</v>
      </c>
      <c r="X115" s="296">
        <f t="shared" si="38"/>
        <v>0</v>
      </c>
      <c r="Y115" s="296">
        <f t="shared" si="38"/>
        <v>0</v>
      </c>
      <c r="Z115" s="296">
        <f t="shared" si="38"/>
        <v>885.6</v>
      </c>
      <c r="AA115" s="296">
        <f t="shared" si="38"/>
        <v>885.6</v>
      </c>
      <c r="AB115" s="296">
        <f t="shared" si="38"/>
        <v>0</v>
      </c>
      <c r="AC115" s="296">
        <f t="shared" si="38"/>
        <v>0</v>
      </c>
      <c r="AD115" s="296">
        <f t="shared" si="38"/>
        <v>-1555.6</v>
      </c>
      <c r="AE115" s="296">
        <f t="shared" si="38"/>
        <v>-1555.6</v>
      </c>
      <c r="AF115" s="296">
        <f t="shared" si="38"/>
        <v>0</v>
      </c>
      <c r="AG115" s="110"/>
      <c r="AH115" s="110"/>
      <c r="AI115" s="640" t="s">
        <v>197</v>
      </c>
    </row>
    <row r="116" spans="1:35" ht="15" customHeight="1" x14ac:dyDescent="0.25">
      <c r="A116" s="496"/>
      <c r="B116" s="187" t="s">
        <v>39</v>
      </c>
      <c r="C116" s="452"/>
      <c r="D116" s="452"/>
      <c r="E116" s="377"/>
      <c r="F116" s="452"/>
      <c r="G116" s="414"/>
      <c r="H116" s="414"/>
      <c r="I116" s="375"/>
      <c r="J116" s="32">
        <f>K116+L116+M116</f>
        <v>5467.52</v>
      </c>
      <c r="K116" s="32">
        <v>5467.52</v>
      </c>
      <c r="L116" s="73">
        <v>0</v>
      </c>
      <c r="M116" s="73">
        <v>0</v>
      </c>
      <c r="N116" s="73"/>
      <c r="O116" s="32">
        <v>6451.67</v>
      </c>
      <c r="P116" s="32">
        <v>6451.67</v>
      </c>
      <c r="Q116" s="296">
        <f>SUM(Q117:Q120)</f>
        <v>1555.6</v>
      </c>
      <c r="R116" s="296">
        <f t="shared" ref="R116:AF116" si="39">SUM(R117:R120)</f>
        <v>0</v>
      </c>
      <c r="S116" s="296">
        <f t="shared" si="39"/>
        <v>252.12</v>
      </c>
      <c r="T116" s="296">
        <v>0</v>
      </c>
      <c r="U116" s="296">
        <f t="shared" si="39"/>
        <v>1303.48</v>
      </c>
      <c r="V116" s="296">
        <f t="shared" si="39"/>
        <v>0</v>
      </c>
      <c r="W116" s="296">
        <f t="shared" si="39"/>
        <v>0</v>
      </c>
      <c r="X116" s="296">
        <f t="shared" si="39"/>
        <v>0</v>
      </c>
      <c r="Y116" s="296">
        <f t="shared" si="39"/>
        <v>0</v>
      </c>
      <c r="Z116" s="296">
        <f>SUM(Z117:Z120)</f>
        <v>885.6</v>
      </c>
      <c r="AA116" s="296">
        <f t="shared" si="39"/>
        <v>885.6</v>
      </c>
      <c r="AB116" s="296">
        <f t="shared" si="39"/>
        <v>0</v>
      </c>
      <c r="AC116" s="296">
        <f t="shared" si="39"/>
        <v>0</v>
      </c>
      <c r="AD116" s="296">
        <f t="shared" si="39"/>
        <v>-1555.6</v>
      </c>
      <c r="AE116" s="296">
        <f t="shared" si="39"/>
        <v>-1555.6</v>
      </c>
      <c r="AF116" s="296">
        <f t="shared" si="39"/>
        <v>0</v>
      </c>
      <c r="AG116" s="110"/>
      <c r="AH116" s="110"/>
      <c r="AI116" s="641"/>
    </row>
    <row r="117" spans="1:35" s="200" customFormat="1" x14ac:dyDescent="0.25">
      <c r="A117" s="218"/>
      <c r="B117" s="219" t="s">
        <v>172</v>
      </c>
      <c r="C117" s="192"/>
      <c r="D117" s="192"/>
      <c r="E117" s="220"/>
      <c r="F117" s="192"/>
      <c r="G117" s="220"/>
      <c r="H117" s="220"/>
      <c r="I117" s="221"/>
      <c r="J117" s="222"/>
      <c r="K117" s="222"/>
      <c r="L117" s="223"/>
      <c r="M117" s="223"/>
      <c r="N117" s="223"/>
      <c r="O117" s="222"/>
      <c r="P117" s="198">
        <f>R117+T117+V117+X117</f>
        <v>0</v>
      </c>
      <c r="Q117" s="198">
        <f>S117+U117+W117+Y117</f>
        <v>750</v>
      </c>
      <c r="R117" s="276">
        <v>0</v>
      </c>
      <c r="S117" s="276">
        <v>225</v>
      </c>
      <c r="T117" s="276">
        <v>0</v>
      </c>
      <c r="U117" s="199">
        <v>525</v>
      </c>
      <c r="V117" s="199"/>
      <c r="W117" s="199"/>
      <c r="X117" s="199"/>
      <c r="Y117" s="199"/>
      <c r="Z117" s="199">
        <f>AA117</f>
        <v>750</v>
      </c>
      <c r="AA117" s="199">
        <v>750</v>
      </c>
      <c r="AB117" s="199"/>
      <c r="AC117" s="199"/>
      <c r="AD117" s="276">
        <f>P117-Q117</f>
        <v>-750</v>
      </c>
      <c r="AE117" s="199">
        <f>AD117</f>
        <v>-750</v>
      </c>
      <c r="AF117" s="199"/>
      <c r="AG117" s="199"/>
      <c r="AH117" s="199"/>
      <c r="AI117" s="199"/>
    </row>
    <row r="118" spans="1:35" s="200" customFormat="1" x14ac:dyDescent="0.25">
      <c r="A118" s="218"/>
      <c r="B118" s="219" t="s">
        <v>203</v>
      </c>
      <c r="C118" s="192"/>
      <c r="D118" s="192"/>
      <c r="E118" s="220"/>
      <c r="F118" s="192"/>
      <c r="G118" s="220"/>
      <c r="H118" s="220"/>
      <c r="I118" s="221"/>
      <c r="J118" s="222"/>
      <c r="K118" s="222"/>
      <c r="L118" s="223"/>
      <c r="M118" s="223"/>
      <c r="N118" s="223"/>
      <c r="O118" s="222"/>
      <c r="P118" s="198"/>
      <c r="Q118" s="198">
        <f>S118+U118+W118+Y118</f>
        <v>270</v>
      </c>
      <c r="R118" s="276"/>
      <c r="S118" s="276"/>
      <c r="T118" s="276">
        <v>0</v>
      </c>
      <c r="U118" s="199">
        <v>270</v>
      </c>
      <c r="V118" s="199"/>
      <c r="W118" s="199"/>
      <c r="X118" s="199"/>
      <c r="Y118" s="199"/>
      <c r="Z118" s="199"/>
      <c r="AA118" s="199"/>
      <c r="AB118" s="199"/>
      <c r="AC118" s="199"/>
      <c r="AD118" s="276">
        <f>P118-Q118</f>
        <v>-270</v>
      </c>
      <c r="AE118" s="199">
        <f>AD118</f>
        <v>-270</v>
      </c>
      <c r="AF118" s="199"/>
      <c r="AG118" s="199"/>
      <c r="AH118" s="199"/>
      <c r="AI118" s="199"/>
    </row>
    <row r="119" spans="1:35" s="200" customFormat="1" x14ac:dyDescent="0.25">
      <c r="A119" s="218"/>
      <c r="B119" s="219" t="s">
        <v>204</v>
      </c>
      <c r="C119" s="192"/>
      <c r="D119" s="192"/>
      <c r="E119" s="220"/>
      <c r="F119" s="192"/>
      <c r="G119" s="220"/>
      <c r="H119" s="220"/>
      <c r="I119" s="221"/>
      <c r="J119" s="222"/>
      <c r="K119" s="222"/>
      <c r="L119" s="223"/>
      <c r="M119" s="223"/>
      <c r="N119" s="223"/>
      <c r="O119" s="222"/>
      <c r="P119" s="198"/>
      <c r="Q119" s="198">
        <f>S119+U119+W119+Y119</f>
        <v>400</v>
      </c>
      <c r="R119" s="276"/>
      <c r="S119" s="276"/>
      <c r="T119" s="276"/>
      <c r="U119" s="199">
        <v>400</v>
      </c>
      <c r="V119" s="199"/>
      <c r="W119" s="199"/>
      <c r="X119" s="199"/>
      <c r="Y119" s="199"/>
      <c r="Z119" s="199"/>
      <c r="AA119" s="199"/>
      <c r="AB119" s="199"/>
      <c r="AC119" s="199"/>
      <c r="AD119" s="276">
        <f>P119-Q119</f>
        <v>-400</v>
      </c>
      <c r="AE119" s="199">
        <f>AD119</f>
        <v>-400</v>
      </c>
      <c r="AF119" s="199"/>
      <c r="AG119" s="199"/>
      <c r="AH119" s="199"/>
      <c r="AI119" s="199"/>
    </row>
    <row r="120" spans="1:35" s="200" customFormat="1" x14ac:dyDescent="0.25">
      <c r="A120" s="218"/>
      <c r="B120" s="219" t="s">
        <v>174</v>
      </c>
      <c r="C120" s="192"/>
      <c r="D120" s="192"/>
      <c r="E120" s="220"/>
      <c r="F120" s="192"/>
      <c r="G120" s="220"/>
      <c r="H120" s="220"/>
      <c r="I120" s="221"/>
      <c r="J120" s="222"/>
      <c r="K120" s="222"/>
      <c r="L120" s="223"/>
      <c r="M120" s="223"/>
      <c r="N120" s="223"/>
      <c r="O120" s="222"/>
      <c r="P120" s="198">
        <f>R120+T120+V120+X120</f>
        <v>0</v>
      </c>
      <c r="Q120" s="198">
        <f>S120+U120+W120+Y120</f>
        <v>135.6</v>
      </c>
      <c r="R120" s="276">
        <v>0</v>
      </c>
      <c r="S120" s="276">
        <v>27.12</v>
      </c>
      <c r="T120" s="276">
        <v>0</v>
      </c>
      <c r="U120" s="199">
        <f>40.68+67.8</f>
        <v>108.47999999999999</v>
      </c>
      <c r="V120" s="199"/>
      <c r="W120" s="199"/>
      <c r="X120" s="199"/>
      <c r="Y120" s="199"/>
      <c r="Z120" s="199">
        <f>AA120</f>
        <v>135.6</v>
      </c>
      <c r="AA120" s="199">
        <f>27.12+40.68+67.8</f>
        <v>135.6</v>
      </c>
      <c r="AB120" s="199"/>
      <c r="AC120" s="199"/>
      <c r="AD120" s="276">
        <f>P120-Q120</f>
        <v>-135.6</v>
      </c>
      <c r="AE120" s="199">
        <f>AD120</f>
        <v>-135.6</v>
      </c>
      <c r="AF120" s="199"/>
      <c r="AG120" s="199"/>
      <c r="AH120" s="199"/>
      <c r="AI120" s="199"/>
    </row>
    <row r="121" spans="1:35" ht="25.5" hidden="1" x14ac:dyDescent="0.25">
      <c r="A121" s="430" t="s">
        <v>85</v>
      </c>
      <c r="B121" s="577" t="s">
        <v>160</v>
      </c>
      <c r="C121" s="376" t="s">
        <v>17</v>
      </c>
      <c r="D121" s="497">
        <v>8350</v>
      </c>
      <c r="E121" s="376"/>
      <c r="F121" s="485"/>
      <c r="G121" s="485">
        <v>2016</v>
      </c>
      <c r="H121" s="485">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0"/>
      <c r="R121" s="110"/>
      <c r="S121" s="110"/>
      <c r="T121" s="110"/>
      <c r="U121" s="110"/>
      <c r="V121" s="110"/>
      <c r="W121" s="110"/>
      <c r="X121" s="110"/>
      <c r="Y121" s="110"/>
      <c r="Z121" s="110"/>
      <c r="AA121" s="110"/>
      <c r="AB121" s="110"/>
      <c r="AC121" s="110"/>
      <c r="AD121" s="110"/>
      <c r="AE121" s="110"/>
      <c r="AF121" s="110"/>
      <c r="AG121" s="110"/>
      <c r="AH121" s="110"/>
      <c r="AI121" s="110"/>
    </row>
    <row r="122" spans="1:35" hidden="1" x14ac:dyDescent="0.25">
      <c r="A122" s="431"/>
      <c r="B122" s="578"/>
      <c r="C122" s="377"/>
      <c r="D122" s="498"/>
      <c r="E122" s="377"/>
      <c r="F122" s="500"/>
      <c r="G122" s="486"/>
      <c r="H122" s="486"/>
      <c r="I122" s="14" t="s">
        <v>43</v>
      </c>
      <c r="J122" s="11">
        <f t="shared" si="40"/>
        <v>121754.23000000001</v>
      </c>
      <c r="K122" s="12">
        <v>59245.760000000002</v>
      </c>
      <c r="L122" s="12">
        <v>62508.47</v>
      </c>
      <c r="M122" s="12">
        <v>0</v>
      </c>
      <c r="N122" s="12"/>
      <c r="O122" s="12">
        <f>143669.99+0.01</f>
        <v>143670</v>
      </c>
      <c r="P122" s="12">
        <v>69910</v>
      </c>
      <c r="Q122" s="110"/>
      <c r="R122" s="110"/>
      <c r="S122" s="110"/>
      <c r="T122" s="110"/>
      <c r="U122" s="110"/>
      <c r="V122" s="110"/>
      <c r="W122" s="110"/>
      <c r="X122" s="110"/>
      <c r="Y122" s="110"/>
      <c r="Z122" s="110"/>
      <c r="AA122" s="110"/>
      <c r="AB122" s="110"/>
      <c r="AC122" s="110"/>
      <c r="AD122" s="110"/>
      <c r="AE122" s="110"/>
      <c r="AF122" s="110"/>
      <c r="AG122" s="110"/>
      <c r="AH122" s="110"/>
      <c r="AI122" s="110"/>
    </row>
    <row r="123" spans="1:35" hidden="1" x14ac:dyDescent="0.25">
      <c r="A123" s="431"/>
      <c r="B123" s="578"/>
      <c r="C123" s="377"/>
      <c r="D123" s="498"/>
      <c r="E123" s="377"/>
      <c r="F123" s="500"/>
      <c r="G123" s="486"/>
      <c r="H123" s="486"/>
      <c r="I123" s="14" t="s">
        <v>42</v>
      </c>
      <c r="J123" s="11">
        <f t="shared" si="40"/>
        <v>6093.22</v>
      </c>
      <c r="K123" s="12">
        <v>2966.11</v>
      </c>
      <c r="L123" s="12">
        <v>3127.11</v>
      </c>
      <c r="M123" s="12">
        <v>0</v>
      </c>
      <c r="N123" s="12"/>
      <c r="O123" s="12">
        <v>7190</v>
      </c>
      <c r="P123" s="12">
        <v>3500</v>
      </c>
      <c r="Q123" s="110"/>
      <c r="R123" s="110"/>
      <c r="S123" s="110"/>
      <c r="T123" s="110"/>
      <c r="U123" s="110"/>
      <c r="V123" s="110"/>
      <c r="W123" s="110"/>
      <c r="X123" s="110"/>
      <c r="Y123" s="110"/>
      <c r="Z123" s="110"/>
      <c r="AA123" s="110"/>
      <c r="AB123" s="110"/>
      <c r="AC123" s="110"/>
      <c r="AD123" s="110"/>
      <c r="AE123" s="110"/>
      <c r="AF123" s="110"/>
      <c r="AG123" s="110"/>
      <c r="AH123" s="110"/>
      <c r="AI123" s="110"/>
    </row>
    <row r="124" spans="1:35" hidden="1" x14ac:dyDescent="0.25">
      <c r="A124" s="432"/>
      <c r="B124" s="579"/>
      <c r="C124" s="414"/>
      <c r="D124" s="499"/>
      <c r="E124" s="414"/>
      <c r="F124" s="465"/>
      <c r="G124" s="487"/>
      <c r="H124" s="487"/>
      <c r="I124" s="61" t="s">
        <v>44</v>
      </c>
      <c r="J124" s="11">
        <f t="shared" si="40"/>
        <v>313.57000000000005</v>
      </c>
      <c r="K124" s="12">
        <v>152.55000000000001</v>
      </c>
      <c r="L124" s="12">
        <v>161.02000000000001</v>
      </c>
      <c r="M124" s="12">
        <v>0</v>
      </c>
      <c r="N124" s="12"/>
      <c r="O124" s="12">
        <v>370</v>
      </c>
      <c r="P124" s="12">
        <v>180</v>
      </c>
      <c r="Q124" s="110"/>
      <c r="R124" s="110"/>
      <c r="S124" s="110"/>
      <c r="T124" s="110"/>
      <c r="U124" s="110"/>
      <c r="V124" s="110"/>
      <c r="W124" s="110"/>
      <c r="X124" s="110"/>
      <c r="Y124" s="110"/>
      <c r="Z124" s="110"/>
      <c r="AA124" s="110"/>
      <c r="AB124" s="110"/>
      <c r="AC124" s="110"/>
      <c r="AD124" s="110"/>
      <c r="AE124" s="110"/>
      <c r="AF124" s="110"/>
      <c r="AG124" s="110"/>
      <c r="AH124" s="110"/>
      <c r="AI124" s="110"/>
    </row>
    <row r="125" spans="1:35" ht="38.25" hidden="1" x14ac:dyDescent="0.25">
      <c r="A125" s="427" t="s">
        <v>86</v>
      </c>
      <c r="B125" s="184" t="s">
        <v>20</v>
      </c>
      <c r="C125" s="376">
        <v>600</v>
      </c>
      <c r="D125" s="376">
        <v>1036</v>
      </c>
      <c r="E125" s="394"/>
      <c r="F125" s="394"/>
      <c r="G125" s="394">
        <v>2016</v>
      </c>
      <c r="H125" s="394">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0"/>
      <c r="R125" s="110"/>
      <c r="S125" s="110"/>
      <c r="T125" s="110"/>
      <c r="U125" s="110"/>
      <c r="V125" s="110"/>
      <c r="W125" s="110"/>
      <c r="X125" s="110"/>
      <c r="Y125" s="110"/>
      <c r="Z125" s="110"/>
      <c r="AA125" s="110"/>
      <c r="AB125" s="110"/>
      <c r="AC125" s="110"/>
      <c r="AD125" s="110"/>
      <c r="AE125" s="110"/>
      <c r="AF125" s="110"/>
      <c r="AG125" s="110"/>
      <c r="AH125" s="110"/>
      <c r="AI125" s="110"/>
    </row>
    <row r="126" spans="1:35" hidden="1" x14ac:dyDescent="0.25">
      <c r="A126" s="428"/>
      <c r="B126" s="424" t="s">
        <v>161</v>
      </c>
      <c r="C126" s="377"/>
      <c r="D126" s="377"/>
      <c r="E126" s="395"/>
      <c r="F126" s="452"/>
      <c r="G126" s="395"/>
      <c r="H126" s="395"/>
      <c r="I126" s="14" t="s">
        <v>43</v>
      </c>
      <c r="J126" s="12">
        <f t="shared" si="40"/>
        <v>26679.83</v>
      </c>
      <c r="K126" s="12">
        <v>26679.83</v>
      </c>
      <c r="L126" s="12">
        <v>0</v>
      </c>
      <c r="M126" s="16">
        <v>0</v>
      </c>
      <c r="N126" s="16"/>
      <c r="O126" s="16">
        <v>31482.2</v>
      </c>
      <c r="P126" s="16">
        <v>31482.2</v>
      </c>
      <c r="Q126" s="110"/>
      <c r="R126" s="110"/>
      <c r="S126" s="110"/>
      <c r="T126" s="110"/>
      <c r="U126" s="110"/>
      <c r="V126" s="110"/>
      <c r="W126" s="110"/>
      <c r="X126" s="110"/>
      <c r="Y126" s="110"/>
      <c r="Z126" s="110"/>
      <c r="AA126" s="110"/>
      <c r="AB126" s="110"/>
      <c r="AC126" s="110"/>
      <c r="AD126" s="110"/>
      <c r="AE126" s="110"/>
      <c r="AF126" s="110"/>
      <c r="AG126" s="110"/>
      <c r="AH126" s="110"/>
      <c r="AI126" s="110"/>
    </row>
    <row r="127" spans="1:35" hidden="1" x14ac:dyDescent="0.25">
      <c r="A127" s="428"/>
      <c r="B127" s="425"/>
      <c r="C127" s="377"/>
      <c r="D127" s="377"/>
      <c r="E127" s="395"/>
      <c r="F127" s="452"/>
      <c r="G127" s="395"/>
      <c r="H127" s="395"/>
      <c r="I127" s="14" t="s">
        <v>42</v>
      </c>
      <c r="J127" s="12">
        <f t="shared" si="40"/>
        <v>1778.64</v>
      </c>
      <c r="K127" s="16">
        <v>1778.64</v>
      </c>
      <c r="L127" s="16">
        <v>0</v>
      </c>
      <c r="M127" s="16">
        <v>0</v>
      </c>
      <c r="N127" s="16"/>
      <c r="O127" s="16">
        <v>2098.8000000000002</v>
      </c>
      <c r="P127" s="16">
        <v>2098.8000000000002</v>
      </c>
      <c r="Q127" s="110"/>
      <c r="R127" s="110"/>
      <c r="S127" s="110"/>
      <c r="T127" s="110"/>
      <c r="U127" s="110"/>
      <c r="V127" s="110"/>
      <c r="W127" s="110"/>
      <c r="X127" s="110"/>
      <c r="Y127" s="110"/>
      <c r="Z127" s="110"/>
      <c r="AA127" s="110"/>
      <c r="AB127" s="110"/>
      <c r="AC127" s="110"/>
      <c r="AD127" s="110"/>
      <c r="AE127" s="110"/>
      <c r="AF127" s="110"/>
      <c r="AG127" s="110"/>
      <c r="AH127" s="110"/>
      <c r="AI127" s="110"/>
    </row>
    <row r="128" spans="1:35" hidden="1" x14ac:dyDescent="0.25">
      <c r="A128" s="429"/>
      <c r="B128" s="426"/>
      <c r="C128" s="414"/>
      <c r="D128" s="414"/>
      <c r="E128" s="396"/>
      <c r="F128" s="453"/>
      <c r="G128" s="396"/>
      <c r="H128" s="396"/>
      <c r="I128" s="61" t="s">
        <v>44</v>
      </c>
      <c r="J128" s="12">
        <f t="shared" si="40"/>
        <v>7114.58</v>
      </c>
      <c r="K128" s="16">
        <v>7114.58</v>
      </c>
      <c r="L128" s="16">
        <v>0</v>
      </c>
      <c r="M128" s="16">
        <v>0</v>
      </c>
      <c r="N128" s="16"/>
      <c r="O128" s="16">
        <v>8395.2000000000007</v>
      </c>
      <c r="P128" s="16">
        <v>8395.2000000000007</v>
      </c>
      <c r="Q128" s="110"/>
      <c r="R128" s="110"/>
      <c r="S128" s="110"/>
      <c r="T128" s="110"/>
      <c r="U128" s="110"/>
      <c r="V128" s="110"/>
      <c r="W128" s="110"/>
      <c r="X128" s="110"/>
      <c r="Y128" s="110"/>
      <c r="Z128" s="110"/>
      <c r="AA128" s="110"/>
      <c r="AB128" s="110"/>
      <c r="AC128" s="110"/>
      <c r="AD128" s="110"/>
      <c r="AE128" s="110"/>
      <c r="AF128" s="110"/>
      <c r="AG128" s="110"/>
      <c r="AH128" s="110"/>
      <c r="AI128" s="110"/>
    </row>
    <row r="129" spans="1:35" ht="15.75" hidden="1" customHeight="1" x14ac:dyDescent="0.25">
      <c r="A129" s="44"/>
      <c r="B129" s="418" t="s">
        <v>31</v>
      </c>
      <c r="C129" s="419"/>
      <c r="D129" s="419"/>
      <c r="E129" s="419"/>
      <c r="F129" s="419"/>
      <c r="G129" s="419"/>
      <c r="H129" s="420"/>
      <c r="I129" s="61"/>
      <c r="J129" s="16"/>
      <c r="K129" s="16"/>
      <c r="L129" s="16"/>
      <c r="M129" s="16"/>
      <c r="N129" s="16"/>
      <c r="O129" s="16"/>
      <c r="P129" s="16"/>
      <c r="Q129" s="110"/>
      <c r="R129" s="110"/>
      <c r="S129" s="110"/>
      <c r="T129" s="110"/>
      <c r="U129" s="110"/>
      <c r="V129" s="110"/>
      <c r="W129" s="110"/>
      <c r="X129" s="110"/>
      <c r="Y129" s="110"/>
      <c r="Z129" s="110"/>
      <c r="AA129" s="110"/>
      <c r="AB129" s="110"/>
      <c r="AC129" s="110"/>
      <c r="AD129" s="110"/>
      <c r="AE129" s="110"/>
      <c r="AF129" s="110"/>
      <c r="AG129" s="110"/>
      <c r="AH129" s="110"/>
      <c r="AI129" s="110"/>
    </row>
    <row r="130" spans="1:35" ht="51" hidden="1" x14ac:dyDescent="0.25">
      <c r="A130" s="397"/>
      <c r="B130" s="398"/>
      <c r="C130" s="398"/>
      <c r="D130" s="398"/>
      <c r="E130" s="398"/>
      <c r="F130" s="398"/>
      <c r="G130" s="398"/>
      <c r="H130" s="399"/>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0"/>
    </row>
    <row r="131" spans="1:35" ht="38.25" hidden="1" x14ac:dyDescent="0.25">
      <c r="A131" s="400"/>
      <c r="B131" s="401"/>
      <c r="C131" s="401"/>
      <c r="D131" s="401"/>
      <c r="E131" s="401"/>
      <c r="F131" s="401"/>
      <c r="G131" s="401"/>
      <c r="H131" s="402"/>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0"/>
    </row>
    <row r="132" spans="1:35" ht="25.5" hidden="1" x14ac:dyDescent="0.25">
      <c r="A132" s="400"/>
      <c r="B132" s="401"/>
      <c r="C132" s="401"/>
      <c r="D132" s="401"/>
      <c r="E132" s="401"/>
      <c r="F132" s="401"/>
      <c r="G132" s="401"/>
      <c r="H132" s="402"/>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0"/>
    </row>
    <row r="133" spans="1:35" ht="25.5" hidden="1" x14ac:dyDescent="0.25">
      <c r="A133" s="403"/>
      <c r="B133" s="404"/>
      <c r="C133" s="404"/>
      <c r="D133" s="404"/>
      <c r="E133" s="404"/>
      <c r="F133" s="404"/>
      <c r="G133" s="404"/>
      <c r="H133" s="405"/>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0"/>
    </row>
    <row r="134" spans="1:35" ht="15.75" hidden="1" customHeight="1" x14ac:dyDescent="0.25">
      <c r="A134" s="17" t="s">
        <v>69</v>
      </c>
      <c r="B134" s="418" t="s">
        <v>33</v>
      </c>
      <c r="C134" s="419"/>
      <c r="D134" s="419"/>
      <c r="E134" s="419"/>
      <c r="F134" s="419"/>
      <c r="G134" s="419"/>
      <c r="H134" s="420"/>
      <c r="I134" s="306"/>
      <c r="J134" s="20"/>
      <c r="K134" s="20"/>
      <c r="L134" s="20"/>
      <c r="M134" s="20"/>
      <c r="N134" s="20"/>
      <c r="O134" s="20"/>
      <c r="P134" s="20"/>
      <c r="Q134" s="110"/>
      <c r="R134" s="110"/>
      <c r="S134" s="110"/>
      <c r="T134" s="110"/>
      <c r="U134" s="110"/>
      <c r="V134" s="110"/>
      <c r="W134" s="110"/>
      <c r="X134" s="110"/>
      <c r="Y134" s="110"/>
      <c r="Z134" s="110"/>
      <c r="AA134" s="110"/>
      <c r="AB134" s="110"/>
      <c r="AC134" s="110"/>
      <c r="AD134" s="110"/>
      <c r="AE134" s="110"/>
      <c r="AF134" s="110"/>
      <c r="AG134" s="110"/>
      <c r="AH134" s="110"/>
      <c r="AI134" s="110"/>
    </row>
    <row r="135" spans="1:35" ht="51" hidden="1" x14ac:dyDescent="0.25">
      <c r="A135" s="433"/>
      <c r="B135" s="383"/>
      <c r="C135" s="384"/>
      <c r="D135" s="384"/>
      <c r="E135" s="384"/>
      <c r="F135" s="384"/>
      <c r="G135" s="384"/>
      <c r="H135" s="385"/>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0"/>
    </row>
    <row r="136" spans="1:35" ht="38.25" hidden="1" x14ac:dyDescent="0.25">
      <c r="A136" s="434"/>
      <c r="B136" s="386"/>
      <c r="C136" s="387"/>
      <c r="D136" s="387"/>
      <c r="E136" s="387"/>
      <c r="F136" s="387"/>
      <c r="G136" s="387"/>
      <c r="H136" s="388"/>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0"/>
    </row>
    <row r="137" spans="1:35" ht="25.5" hidden="1" x14ac:dyDescent="0.25">
      <c r="A137" s="434"/>
      <c r="B137" s="386"/>
      <c r="C137" s="387"/>
      <c r="D137" s="387"/>
      <c r="E137" s="387"/>
      <c r="F137" s="387"/>
      <c r="G137" s="387"/>
      <c r="H137" s="388"/>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0"/>
    </row>
    <row r="138" spans="1:35" ht="25.5" hidden="1" x14ac:dyDescent="0.25">
      <c r="A138" s="435"/>
      <c r="B138" s="389"/>
      <c r="C138" s="390"/>
      <c r="D138" s="390"/>
      <c r="E138" s="390"/>
      <c r="F138" s="390"/>
      <c r="G138" s="390"/>
      <c r="H138" s="391"/>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0"/>
    </row>
    <row r="139" spans="1:35" ht="53.25" customHeight="1" x14ac:dyDescent="0.25">
      <c r="A139" s="427" t="s">
        <v>87</v>
      </c>
      <c r="B139" s="184" t="s">
        <v>25</v>
      </c>
      <c r="C139" s="394"/>
      <c r="D139" s="394"/>
      <c r="E139" s="394"/>
      <c r="F139" s="376">
        <v>46000</v>
      </c>
      <c r="G139" s="303"/>
      <c r="H139" s="303"/>
      <c r="I139" s="483" t="s">
        <v>60</v>
      </c>
      <c r="J139" s="11">
        <f>J140</f>
        <v>9514.7125199999991</v>
      </c>
      <c r="K139" s="11">
        <f t="shared" ref="K139:X139" si="46">K140</f>
        <v>5559.4481999999998</v>
      </c>
      <c r="L139" s="11">
        <f t="shared" si="46"/>
        <v>3231.9852099999998</v>
      </c>
      <c r="M139" s="11">
        <f t="shared" si="46"/>
        <v>723.27910999999995</v>
      </c>
      <c r="N139" s="11"/>
      <c r="O139" s="11">
        <f>O140</f>
        <v>11227.36</v>
      </c>
      <c r="P139" s="213">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640" t="s">
        <v>198</v>
      </c>
    </row>
    <row r="140" spans="1:35" ht="19.5" customHeight="1" x14ac:dyDescent="0.25">
      <c r="A140" s="428"/>
      <c r="B140" s="15" t="s">
        <v>39</v>
      </c>
      <c r="C140" s="452"/>
      <c r="D140" s="452"/>
      <c r="E140" s="395"/>
      <c r="F140" s="482"/>
      <c r="G140" s="23">
        <v>2016</v>
      </c>
      <c r="H140" s="23">
        <v>2018</v>
      </c>
      <c r="I140" s="484"/>
      <c r="J140" s="12">
        <f>K140+L140+M140</f>
        <v>9514.7125199999991</v>
      </c>
      <c r="K140" s="12">
        <v>5559.4481999999998</v>
      </c>
      <c r="L140" s="12">
        <v>3231.9852099999998</v>
      </c>
      <c r="M140" s="12">
        <v>723.27910999999995</v>
      </c>
      <c r="N140" s="12"/>
      <c r="O140" s="12">
        <v>11227.36</v>
      </c>
      <c r="P140" s="12">
        <v>6560.15</v>
      </c>
      <c r="Q140" s="295">
        <f>SUM(Q141:Q148)</f>
        <v>998.024</v>
      </c>
      <c r="R140" s="295">
        <f>SUM(R141:R148)</f>
        <v>0</v>
      </c>
      <c r="S140" s="295">
        <f>SUM(S141:S148)</f>
        <v>550.38800000000003</v>
      </c>
      <c r="T140" s="295">
        <f>SUM(T141:T148)</f>
        <v>0</v>
      </c>
      <c r="U140" s="295">
        <f t="shared" ref="U140:AH140" si="48">SUM(U141:U148)</f>
        <v>447.63600000000002</v>
      </c>
      <c r="V140" s="295">
        <f t="shared" si="48"/>
        <v>0</v>
      </c>
      <c r="W140" s="295">
        <f t="shared" si="48"/>
        <v>0</v>
      </c>
      <c r="X140" s="295">
        <f t="shared" si="48"/>
        <v>0</v>
      </c>
      <c r="Y140" s="295">
        <f t="shared" si="48"/>
        <v>0</v>
      </c>
      <c r="Z140" s="295">
        <f t="shared" si="48"/>
        <v>1490.8609999999999</v>
      </c>
      <c r="AA140" s="295">
        <f t="shared" si="48"/>
        <v>1490.8609999999999</v>
      </c>
      <c r="AB140" s="295">
        <f t="shared" si="48"/>
        <v>0</v>
      </c>
      <c r="AC140" s="295">
        <f t="shared" si="48"/>
        <v>0</v>
      </c>
      <c r="AD140" s="295">
        <f>SUM(AD141:AD148)</f>
        <v>-998.024</v>
      </c>
      <c r="AE140" s="295">
        <f t="shared" si="48"/>
        <v>-998.024</v>
      </c>
      <c r="AF140" s="295">
        <f t="shared" si="48"/>
        <v>0</v>
      </c>
      <c r="AG140" s="295">
        <f t="shared" si="48"/>
        <v>0</v>
      </c>
      <c r="AH140" s="295">
        <f t="shared" si="48"/>
        <v>0</v>
      </c>
      <c r="AI140" s="641"/>
    </row>
    <row r="141" spans="1:35" s="200" customFormat="1" x14ac:dyDescent="0.25">
      <c r="A141" s="191"/>
      <c r="B141" s="190" t="s">
        <v>166</v>
      </c>
      <c r="C141" s="192"/>
      <c r="D141" s="192"/>
      <c r="E141" s="193"/>
      <c r="F141" s="194"/>
      <c r="G141" s="195"/>
      <c r="H141" s="195"/>
      <c r="I141" s="196"/>
      <c r="J141" s="197"/>
      <c r="K141" s="197"/>
      <c r="L141" s="197"/>
      <c r="M141" s="197"/>
      <c r="N141" s="197"/>
      <c r="O141" s="197"/>
      <c r="P141" s="198">
        <f>R141+T141+V141+X141</f>
        <v>0</v>
      </c>
      <c r="Q141" s="198">
        <f>S141+U141+W141+Y141</f>
        <v>390</v>
      </c>
      <c r="R141" s="198">
        <v>0</v>
      </c>
      <c r="S141" s="198">
        <v>117</v>
      </c>
      <c r="T141" s="198">
        <v>0</v>
      </c>
      <c r="U141" s="199">
        <v>273</v>
      </c>
      <c r="V141" s="199"/>
      <c r="W141" s="199"/>
      <c r="X141" s="199"/>
      <c r="Y141" s="199"/>
      <c r="Z141" s="199">
        <f t="shared" ref="Z141:Z148" si="49">AA141</f>
        <v>390</v>
      </c>
      <c r="AA141" s="199">
        <v>390</v>
      </c>
      <c r="AB141" s="199"/>
      <c r="AC141" s="199"/>
      <c r="AD141" s="276">
        <f t="shared" ref="AD141:AD148" si="50">P141-Q141</f>
        <v>-390</v>
      </c>
      <c r="AE141" s="199">
        <f>AD141</f>
        <v>-390</v>
      </c>
      <c r="AF141" s="199"/>
      <c r="AG141" s="199"/>
      <c r="AH141" s="199"/>
      <c r="AI141" s="199"/>
    </row>
    <row r="142" spans="1:35" s="200" customFormat="1" x14ac:dyDescent="0.25">
      <c r="A142" s="191"/>
      <c r="B142" s="190" t="s">
        <v>165</v>
      </c>
      <c r="C142" s="192"/>
      <c r="D142" s="192"/>
      <c r="E142" s="193"/>
      <c r="F142" s="194"/>
      <c r="G142" s="195"/>
      <c r="H142" s="195"/>
      <c r="I142" s="196"/>
      <c r="J142" s="197"/>
      <c r="K142" s="197"/>
      <c r="L142" s="197"/>
      <c r="M142" s="197"/>
      <c r="N142" s="197"/>
      <c r="O142" s="197"/>
      <c r="P142" s="198">
        <f t="shared" ref="P142:Q148" si="51">R142+T142+V142+X142</f>
        <v>0</v>
      </c>
      <c r="Q142" s="198">
        <f t="shared" si="51"/>
        <v>120</v>
      </c>
      <c r="R142" s="198">
        <v>0</v>
      </c>
      <c r="S142" s="198">
        <v>60</v>
      </c>
      <c r="T142" s="198">
        <v>0</v>
      </c>
      <c r="U142" s="199">
        <v>60</v>
      </c>
      <c r="V142" s="199"/>
      <c r="W142" s="199"/>
      <c r="X142" s="199"/>
      <c r="Y142" s="199"/>
      <c r="Z142" s="199">
        <f t="shared" si="49"/>
        <v>120</v>
      </c>
      <c r="AA142" s="199">
        <v>120</v>
      </c>
      <c r="AB142" s="199"/>
      <c r="AC142" s="199"/>
      <c r="AD142" s="276">
        <f t="shared" si="50"/>
        <v>-120</v>
      </c>
      <c r="AE142" s="199">
        <f t="shared" ref="AE142:AE148" si="52">AD142</f>
        <v>-120</v>
      </c>
      <c r="AF142" s="199"/>
      <c r="AG142" s="199"/>
      <c r="AH142" s="199"/>
      <c r="AI142" s="199"/>
    </row>
    <row r="143" spans="1:35" s="200" customFormat="1" x14ac:dyDescent="0.25">
      <c r="A143" s="191"/>
      <c r="B143" s="201" t="s">
        <v>164</v>
      </c>
      <c r="C143" s="192"/>
      <c r="D143" s="192"/>
      <c r="E143" s="193"/>
      <c r="F143" s="194"/>
      <c r="G143" s="195"/>
      <c r="H143" s="195"/>
      <c r="I143" s="196"/>
      <c r="J143" s="197"/>
      <c r="K143" s="197"/>
      <c r="L143" s="197"/>
      <c r="M143" s="197"/>
      <c r="N143" s="197"/>
      <c r="O143" s="197"/>
      <c r="P143" s="198">
        <f t="shared" si="51"/>
        <v>0</v>
      </c>
      <c r="Q143" s="198">
        <f t="shared" si="51"/>
        <v>253.34200000000001</v>
      </c>
      <c r="R143" s="198">
        <v>0</v>
      </c>
      <c r="S143" s="198">
        <v>253.34200000000001</v>
      </c>
      <c r="T143" s="198">
        <v>0</v>
      </c>
      <c r="U143" s="199">
        <v>0</v>
      </c>
      <c r="V143" s="199"/>
      <c r="W143" s="199"/>
      <c r="X143" s="199"/>
      <c r="Y143" s="199"/>
      <c r="Z143" s="199">
        <f t="shared" si="49"/>
        <v>844.47500000000002</v>
      </c>
      <c r="AA143" s="199">
        <v>844.47500000000002</v>
      </c>
      <c r="AB143" s="199"/>
      <c r="AC143" s="199"/>
      <c r="AD143" s="276">
        <f t="shared" si="50"/>
        <v>-253.34200000000001</v>
      </c>
      <c r="AE143" s="199">
        <f t="shared" si="52"/>
        <v>-253.34200000000001</v>
      </c>
      <c r="AF143" s="199"/>
      <c r="AG143" s="199"/>
      <c r="AH143" s="199"/>
      <c r="AI143" s="199"/>
    </row>
    <row r="144" spans="1:35" s="200" customFormat="1" x14ac:dyDescent="0.25">
      <c r="A144" s="191"/>
      <c r="B144" s="201" t="s">
        <v>163</v>
      </c>
      <c r="C144" s="192"/>
      <c r="D144" s="192"/>
      <c r="E144" s="193"/>
      <c r="F144" s="194"/>
      <c r="G144" s="195"/>
      <c r="H144" s="195"/>
      <c r="I144" s="196"/>
      <c r="J144" s="197"/>
      <c r="K144" s="197"/>
      <c r="L144" s="197"/>
      <c r="M144" s="197"/>
      <c r="N144" s="197"/>
      <c r="O144" s="197"/>
      <c r="P144" s="198">
        <f t="shared" si="51"/>
        <v>0</v>
      </c>
      <c r="Q144" s="198">
        <f t="shared" si="51"/>
        <v>91.2</v>
      </c>
      <c r="R144" s="198">
        <v>0</v>
      </c>
      <c r="S144" s="198">
        <v>27.36</v>
      </c>
      <c r="T144" s="198">
        <v>0</v>
      </c>
      <c r="U144" s="199">
        <v>63.84</v>
      </c>
      <c r="V144" s="199"/>
      <c r="W144" s="199"/>
      <c r="X144" s="199"/>
      <c r="Y144" s="199"/>
      <c r="Z144" s="199">
        <f t="shared" si="49"/>
        <v>91.2</v>
      </c>
      <c r="AA144" s="199">
        <v>91.2</v>
      </c>
      <c r="AB144" s="199"/>
      <c r="AC144" s="199"/>
      <c r="AD144" s="276">
        <f t="shared" si="50"/>
        <v>-91.2</v>
      </c>
      <c r="AE144" s="199">
        <f t="shared" si="52"/>
        <v>-91.2</v>
      </c>
      <c r="AF144" s="199"/>
      <c r="AG144" s="199"/>
      <c r="AH144" s="199"/>
      <c r="AI144" s="199"/>
    </row>
    <row r="145" spans="1:35" s="200" customFormat="1" ht="16.5" customHeight="1" x14ac:dyDescent="0.25">
      <c r="A145" s="191"/>
      <c r="B145" s="190" t="s">
        <v>175</v>
      </c>
      <c r="C145" s="192"/>
      <c r="D145" s="192"/>
      <c r="E145" s="193"/>
      <c r="F145" s="194"/>
      <c r="G145" s="195"/>
      <c r="H145" s="195"/>
      <c r="I145" s="196"/>
      <c r="J145" s="197"/>
      <c r="K145" s="197"/>
      <c r="L145" s="197"/>
      <c r="M145" s="197"/>
      <c r="N145" s="197"/>
      <c r="O145" s="197"/>
      <c r="P145" s="198">
        <f t="shared" si="51"/>
        <v>0</v>
      </c>
      <c r="Q145" s="198">
        <f>S145+U145+W145+Y145</f>
        <v>85.5</v>
      </c>
      <c r="R145" s="198">
        <v>0</v>
      </c>
      <c r="S145" s="198">
        <v>47.5</v>
      </c>
      <c r="T145" s="198">
        <v>0</v>
      </c>
      <c r="U145" s="199">
        <v>38</v>
      </c>
      <c r="V145" s="199"/>
      <c r="W145" s="199"/>
      <c r="X145" s="199"/>
      <c r="Y145" s="199"/>
      <c r="Z145" s="199">
        <f t="shared" si="49"/>
        <v>0</v>
      </c>
      <c r="AA145" s="199">
        <v>0</v>
      </c>
      <c r="AB145" s="199"/>
      <c r="AC145" s="199"/>
      <c r="AD145" s="276">
        <f t="shared" si="50"/>
        <v>-85.5</v>
      </c>
      <c r="AE145" s="199">
        <f t="shared" si="52"/>
        <v>-85.5</v>
      </c>
      <c r="AF145" s="199"/>
      <c r="AG145" s="199"/>
      <c r="AH145" s="199"/>
      <c r="AI145" s="199"/>
    </row>
    <row r="146" spans="1:35" s="200" customFormat="1" x14ac:dyDescent="0.25">
      <c r="A146" s="191"/>
      <c r="B146" s="190" t="s">
        <v>173</v>
      </c>
      <c r="C146" s="192"/>
      <c r="D146" s="192"/>
      <c r="E146" s="193"/>
      <c r="F146" s="194"/>
      <c r="G146" s="195"/>
      <c r="H146" s="195"/>
      <c r="I146" s="196"/>
      <c r="J146" s="197"/>
      <c r="K146" s="197"/>
      <c r="L146" s="197"/>
      <c r="M146" s="197"/>
      <c r="N146" s="197"/>
      <c r="O146" s="197"/>
      <c r="P146" s="198">
        <f t="shared" si="51"/>
        <v>0</v>
      </c>
      <c r="Q146" s="198">
        <f t="shared" si="51"/>
        <v>30.861999999999998</v>
      </c>
      <c r="R146" s="198">
        <v>0</v>
      </c>
      <c r="S146" s="198">
        <v>18.065999999999999</v>
      </c>
      <c r="T146" s="198"/>
      <c r="U146" s="199">
        <v>12.795999999999999</v>
      </c>
      <c r="V146" s="199"/>
      <c r="W146" s="199"/>
      <c r="X146" s="199"/>
      <c r="Y146" s="199"/>
      <c r="Z146" s="199">
        <f t="shared" si="49"/>
        <v>18.065999999999999</v>
      </c>
      <c r="AA146" s="199">
        <v>18.065999999999999</v>
      </c>
      <c r="AB146" s="199"/>
      <c r="AC146" s="199"/>
      <c r="AD146" s="276">
        <f t="shared" si="50"/>
        <v>-30.861999999999998</v>
      </c>
      <c r="AE146" s="199">
        <f t="shared" si="52"/>
        <v>-30.861999999999998</v>
      </c>
      <c r="AF146" s="199"/>
      <c r="AG146" s="199"/>
      <c r="AH146" s="199"/>
      <c r="AI146" s="199"/>
    </row>
    <row r="147" spans="1:35" s="200" customFormat="1" x14ac:dyDescent="0.25">
      <c r="A147" s="191"/>
      <c r="B147" s="190" t="s">
        <v>202</v>
      </c>
      <c r="C147" s="192"/>
      <c r="D147" s="192"/>
      <c r="E147" s="193"/>
      <c r="F147" s="194"/>
      <c r="G147" s="195"/>
      <c r="H147" s="195"/>
      <c r="I147" s="196"/>
      <c r="J147" s="197"/>
      <c r="K147" s="197"/>
      <c r="L147" s="197"/>
      <c r="M147" s="197"/>
      <c r="N147" s="197"/>
      <c r="O147" s="197"/>
      <c r="P147" s="198"/>
      <c r="Q147" s="198"/>
      <c r="R147" s="198"/>
      <c r="S147" s="198"/>
      <c r="T147" s="198"/>
      <c r="U147" s="199"/>
      <c r="V147" s="199"/>
      <c r="W147" s="199"/>
      <c r="X147" s="199"/>
      <c r="Y147" s="199"/>
      <c r="Z147" s="199">
        <f t="shared" si="49"/>
        <v>0</v>
      </c>
      <c r="AA147" s="199">
        <v>0</v>
      </c>
      <c r="AB147" s="199"/>
      <c r="AC147" s="199"/>
      <c r="AD147" s="276">
        <f t="shared" si="50"/>
        <v>0</v>
      </c>
      <c r="AE147" s="199"/>
      <c r="AF147" s="199"/>
      <c r="AG147" s="199"/>
      <c r="AH147" s="199"/>
      <c r="AI147" s="199"/>
    </row>
    <row r="148" spans="1:35" s="200" customFormat="1" ht="15" customHeight="1" x14ac:dyDescent="0.25">
      <c r="A148" s="191"/>
      <c r="B148" s="190" t="s">
        <v>174</v>
      </c>
      <c r="C148" s="192"/>
      <c r="D148" s="192"/>
      <c r="E148" s="193"/>
      <c r="F148" s="194"/>
      <c r="G148" s="195"/>
      <c r="H148" s="195"/>
      <c r="I148" s="196"/>
      <c r="J148" s="197"/>
      <c r="K148" s="197"/>
      <c r="L148" s="197"/>
      <c r="M148" s="197"/>
      <c r="N148" s="197"/>
      <c r="O148" s="197"/>
      <c r="P148" s="198">
        <f>R148+T148+V148+X148</f>
        <v>0</v>
      </c>
      <c r="Q148" s="198">
        <f t="shared" si="51"/>
        <v>27.12</v>
      </c>
      <c r="R148" s="198">
        <v>0</v>
      </c>
      <c r="S148" s="198">
        <v>27.12</v>
      </c>
      <c r="T148" s="198"/>
      <c r="U148" s="199"/>
      <c r="V148" s="199"/>
      <c r="W148" s="199"/>
      <c r="X148" s="199"/>
      <c r="Y148" s="199"/>
      <c r="Z148" s="199">
        <f t="shared" si="49"/>
        <v>27.12</v>
      </c>
      <c r="AA148" s="199">
        <v>27.12</v>
      </c>
      <c r="AB148" s="199"/>
      <c r="AC148" s="199"/>
      <c r="AD148" s="276">
        <f t="shared" si="50"/>
        <v>-27.12</v>
      </c>
      <c r="AE148" s="199">
        <f t="shared" si="52"/>
        <v>-27.12</v>
      </c>
      <c r="AF148" s="199"/>
      <c r="AG148" s="199"/>
      <c r="AH148" s="199"/>
      <c r="AI148" s="199"/>
    </row>
    <row r="149" spans="1:35" ht="25.5" hidden="1" x14ac:dyDescent="0.25">
      <c r="A149" s="427" t="s">
        <v>88</v>
      </c>
      <c r="B149" s="590" t="s">
        <v>162</v>
      </c>
      <c r="C149" s="394"/>
      <c r="D149" s="394"/>
      <c r="E149" s="394"/>
      <c r="F149" s="376" t="s">
        <v>59</v>
      </c>
      <c r="G149" s="380">
        <v>2016</v>
      </c>
      <c r="H149" s="380">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0"/>
      <c r="R149" s="110"/>
      <c r="S149" s="110"/>
      <c r="T149" s="110"/>
      <c r="U149" s="110"/>
      <c r="V149" s="110"/>
      <c r="W149" s="110"/>
      <c r="X149" s="110"/>
      <c r="Y149" s="110"/>
      <c r="Z149" s="110"/>
      <c r="AA149" s="110"/>
      <c r="AB149" s="110"/>
      <c r="AC149" s="110"/>
      <c r="AD149" s="110"/>
      <c r="AE149" s="110"/>
      <c r="AF149" s="110"/>
      <c r="AG149" s="110"/>
      <c r="AH149" s="110"/>
      <c r="AI149" s="110"/>
    </row>
    <row r="150" spans="1:35" hidden="1" x14ac:dyDescent="0.25">
      <c r="A150" s="428"/>
      <c r="B150" s="591"/>
      <c r="C150" s="395"/>
      <c r="D150" s="395"/>
      <c r="E150" s="395"/>
      <c r="F150" s="377"/>
      <c r="G150" s="381"/>
      <c r="H150" s="381"/>
      <c r="I150" s="61" t="s">
        <v>46</v>
      </c>
      <c r="J150" s="16">
        <f>K150+L150+M150</f>
        <v>235620.25999999998</v>
      </c>
      <c r="K150" s="16">
        <v>184024.58</v>
      </c>
      <c r="L150" s="16">
        <v>51595.68</v>
      </c>
      <c r="M150" s="16">
        <v>0</v>
      </c>
      <c r="N150" s="16">
        <v>0</v>
      </c>
      <c r="O150" s="16">
        <v>278031.90999999997</v>
      </c>
      <c r="P150" s="16">
        <v>217149</v>
      </c>
      <c r="Q150" s="110"/>
      <c r="R150" s="110"/>
      <c r="S150" s="110"/>
      <c r="T150" s="110"/>
      <c r="U150" s="110"/>
      <c r="V150" s="110"/>
      <c r="W150" s="110"/>
      <c r="X150" s="110"/>
      <c r="Y150" s="110"/>
      <c r="Z150" s="110"/>
      <c r="AA150" s="110"/>
      <c r="AB150" s="110"/>
      <c r="AC150" s="110"/>
      <c r="AD150" s="110"/>
      <c r="AE150" s="110"/>
      <c r="AF150" s="110"/>
      <c r="AG150" s="110"/>
      <c r="AH150" s="110"/>
      <c r="AI150" s="110"/>
    </row>
    <row r="151" spans="1:35" hidden="1" x14ac:dyDescent="0.25">
      <c r="A151" s="428"/>
      <c r="B151" s="591"/>
      <c r="C151" s="395"/>
      <c r="D151" s="395"/>
      <c r="E151" s="395"/>
      <c r="F151" s="377"/>
      <c r="G151" s="381"/>
      <c r="H151" s="381"/>
      <c r="I151" s="61" t="s">
        <v>42</v>
      </c>
      <c r="J151" s="16">
        <f>K151+L151+M151</f>
        <v>9651.94</v>
      </c>
      <c r="K151" s="16">
        <v>7538.38</v>
      </c>
      <c r="L151" s="16">
        <v>2113.56</v>
      </c>
      <c r="M151" s="16">
        <v>0</v>
      </c>
      <c r="N151" s="16">
        <v>0</v>
      </c>
      <c r="O151" s="16">
        <v>11389.29</v>
      </c>
      <c r="P151" s="16">
        <v>8895.2900000000009</v>
      </c>
      <c r="Q151" s="110"/>
      <c r="R151" s="110"/>
      <c r="S151" s="110"/>
      <c r="T151" s="110"/>
      <c r="U151" s="110"/>
      <c r="V151" s="110"/>
      <c r="W151" s="110"/>
      <c r="X151" s="110"/>
      <c r="Y151" s="110"/>
      <c r="Z151" s="110"/>
      <c r="AA151" s="110"/>
      <c r="AB151" s="110"/>
      <c r="AC151" s="110"/>
      <c r="AD151" s="110"/>
      <c r="AE151" s="110"/>
      <c r="AF151" s="110"/>
      <c r="AG151" s="110"/>
      <c r="AH151" s="110"/>
      <c r="AI151" s="110"/>
    </row>
    <row r="152" spans="1:35" hidden="1" x14ac:dyDescent="0.25">
      <c r="A152" s="429"/>
      <c r="B152" s="592"/>
      <c r="C152" s="396"/>
      <c r="D152" s="396"/>
      <c r="E152" s="396"/>
      <c r="F152" s="414"/>
      <c r="G152" s="382"/>
      <c r="H152" s="382"/>
      <c r="I152" s="61" t="s">
        <v>44</v>
      </c>
      <c r="J152" s="12">
        <f>K152+L152+M152</f>
        <v>38607.629999999997</v>
      </c>
      <c r="K152" s="12">
        <v>30153.39</v>
      </c>
      <c r="L152" s="12">
        <v>8454.24</v>
      </c>
      <c r="M152" s="12">
        <v>0</v>
      </c>
      <c r="N152" s="12">
        <v>0</v>
      </c>
      <c r="O152" s="12">
        <v>45557</v>
      </c>
      <c r="P152" s="12">
        <v>35581</v>
      </c>
      <c r="Q152" s="110"/>
      <c r="R152" s="110"/>
      <c r="S152" s="110"/>
      <c r="T152" s="110"/>
      <c r="U152" s="110"/>
      <c r="V152" s="110"/>
      <c r="W152" s="110"/>
      <c r="X152" s="110"/>
      <c r="Y152" s="110"/>
      <c r="Z152" s="110"/>
      <c r="AA152" s="110"/>
      <c r="AB152" s="110"/>
      <c r="AC152" s="110"/>
      <c r="AD152" s="110"/>
      <c r="AE152" s="110"/>
      <c r="AF152" s="110"/>
      <c r="AG152" s="110"/>
      <c r="AH152" s="110"/>
      <c r="AI152" s="110"/>
    </row>
    <row r="153" spans="1:35" hidden="1" x14ac:dyDescent="0.25"/>
    <row r="154" spans="1:35" hidden="1" x14ac:dyDescent="0.25">
      <c r="B154" s="123" t="s">
        <v>149</v>
      </c>
      <c r="C154" s="123"/>
      <c r="D154" s="123"/>
      <c r="E154" s="123"/>
    </row>
    <row r="155" spans="1:35" hidden="1" x14ac:dyDescent="0.25">
      <c r="B155" s="123" t="s">
        <v>150</v>
      </c>
      <c r="C155" s="123"/>
      <c r="D155" s="123"/>
      <c r="E155" s="123"/>
    </row>
    <row r="156" spans="1:35" hidden="1" x14ac:dyDescent="0.25">
      <c r="B156" s="123" t="s">
        <v>151</v>
      </c>
      <c r="C156" s="123"/>
      <c r="D156" s="123"/>
      <c r="E156" s="123"/>
    </row>
    <row r="157" spans="1:35" hidden="1" x14ac:dyDescent="0.25">
      <c r="B157" s="278" t="s">
        <v>176</v>
      </c>
      <c r="C157" s="123"/>
      <c r="D157" s="123"/>
      <c r="E157" s="123"/>
    </row>
    <row r="158" spans="1:35" x14ac:dyDescent="0.25">
      <c r="B158" s="123"/>
      <c r="C158" s="123"/>
      <c r="D158" s="123"/>
      <c r="E158" s="123"/>
    </row>
    <row r="159" spans="1:35" x14ac:dyDescent="0.25">
      <c r="B159" s="123"/>
      <c r="C159" s="123"/>
      <c r="D159" s="123"/>
      <c r="E159" s="123"/>
    </row>
    <row r="161" spans="2:20" ht="18.75" x14ac:dyDescent="0.3">
      <c r="B161" s="279"/>
      <c r="C161" s="279"/>
      <c r="D161" s="279"/>
      <c r="E161" s="279"/>
      <c r="F161" s="279"/>
      <c r="G161" s="280"/>
      <c r="H161" s="280"/>
      <c r="I161" s="280"/>
      <c r="J161" s="280"/>
      <c r="K161" s="281"/>
      <c r="L161" s="280"/>
      <c r="M161" s="281"/>
      <c r="N161" s="280"/>
      <c r="O161" s="280"/>
      <c r="P161" s="280"/>
      <c r="Q161" s="282"/>
      <c r="R161" s="282"/>
      <c r="S161" s="281"/>
      <c r="T161" s="282"/>
    </row>
    <row r="162" spans="2:20" ht="18.75" x14ac:dyDescent="0.3">
      <c r="B162" s="279"/>
      <c r="C162" s="279"/>
      <c r="D162" s="279"/>
      <c r="E162" s="279"/>
      <c r="F162" s="279"/>
      <c r="G162" s="280"/>
      <c r="H162" s="280"/>
      <c r="I162" s="280"/>
      <c r="J162" s="280"/>
      <c r="K162" s="281"/>
      <c r="L162" s="280"/>
      <c r="M162" s="281"/>
      <c r="N162" s="280"/>
      <c r="O162" s="280"/>
      <c r="P162" s="280"/>
      <c r="Q162" s="282"/>
      <c r="R162" s="282"/>
      <c r="S162" s="281"/>
      <c r="T162" s="282"/>
    </row>
    <row r="163" spans="2:20" ht="18.75" hidden="1" x14ac:dyDescent="0.3">
      <c r="B163" s="279"/>
      <c r="C163" s="279"/>
      <c r="D163" s="279"/>
      <c r="E163" s="279"/>
      <c r="F163" s="279"/>
      <c r="G163" s="280"/>
      <c r="H163" s="280"/>
      <c r="I163" s="280"/>
      <c r="J163" s="280"/>
      <c r="K163" s="280"/>
      <c r="L163" s="280"/>
      <c r="M163" s="280"/>
      <c r="N163" s="280"/>
      <c r="O163" s="280"/>
      <c r="P163" s="280"/>
      <c r="Q163" s="282"/>
      <c r="R163" s="282"/>
      <c r="S163" s="280"/>
      <c r="T163" s="282"/>
    </row>
    <row r="164" spans="2:20" ht="18.75" hidden="1" x14ac:dyDescent="0.3">
      <c r="B164" s="279" t="s">
        <v>177</v>
      </c>
      <c r="C164" s="279"/>
      <c r="D164" s="279"/>
      <c r="E164" s="279"/>
      <c r="F164" s="279"/>
      <c r="G164" s="280"/>
      <c r="H164" s="280"/>
      <c r="I164" s="280"/>
      <c r="J164" s="280"/>
      <c r="K164" s="281"/>
      <c r="L164" s="280"/>
      <c r="M164" s="281" t="s">
        <v>178</v>
      </c>
      <c r="N164" s="280"/>
      <c r="O164" s="280"/>
      <c r="P164" s="280"/>
      <c r="Q164" s="282"/>
      <c r="R164" s="282"/>
      <c r="S164" s="281" t="s">
        <v>178</v>
      </c>
      <c r="T164" s="282"/>
    </row>
    <row r="165" spans="2:20" ht="18.75" hidden="1" x14ac:dyDescent="0.3">
      <c r="B165" s="279"/>
      <c r="C165" s="279"/>
      <c r="D165" s="279"/>
      <c r="E165" s="279"/>
      <c r="F165" s="279"/>
      <c r="G165" s="280"/>
      <c r="H165" s="280"/>
      <c r="I165" s="280"/>
      <c r="J165" s="280"/>
      <c r="K165" s="281"/>
      <c r="L165" s="280"/>
      <c r="M165" s="281"/>
      <c r="N165" s="280"/>
      <c r="O165" s="280"/>
      <c r="P165" s="280"/>
      <c r="Q165" s="282"/>
      <c r="R165" s="282"/>
      <c r="S165" s="281"/>
      <c r="T165" s="282"/>
    </row>
    <row r="166" spans="2:20" ht="18.75" hidden="1" x14ac:dyDescent="0.3">
      <c r="B166" s="279"/>
      <c r="C166" s="279"/>
      <c r="D166" s="279"/>
      <c r="E166" s="279"/>
      <c r="F166" s="279"/>
      <c r="G166" s="280"/>
      <c r="H166" s="280"/>
      <c r="I166" s="280"/>
      <c r="J166" s="280"/>
      <c r="K166" s="281"/>
      <c r="L166" s="280"/>
      <c r="M166" s="281"/>
      <c r="N166" s="280"/>
      <c r="O166" s="280"/>
      <c r="P166" s="280"/>
      <c r="Q166" s="282"/>
      <c r="R166" s="282"/>
      <c r="S166" s="281"/>
      <c r="T166" s="282"/>
    </row>
    <row r="167" spans="2:20" ht="18.75" hidden="1" x14ac:dyDescent="0.3">
      <c r="B167" s="279" t="s">
        <v>179</v>
      </c>
      <c r="C167" s="279"/>
      <c r="D167" s="279"/>
      <c r="E167" s="279"/>
      <c r="F167" s="279"/>
      <c r="G167" s="280"/>
      <c r="H167" s="280"/>
      <c r="I167" s="280"/>
      <c r="J167" s="280"/>
      <c r="K167" s="281"/>
      <c r="L167" s="280"/>
      <c r="M167" s="281" t="s">
        <v>180</v>
      </c>
      <c r="N167" s="280"/>
      <c r="O167" s="280"/>
      <c r="P167" s="280"/>
      <c r="Q167" s="282"/>
      <c r="R167" s="282"/>
      <c r="S167" s="281" t="s">
        <v>180</v>
      </c>
      <c r="T167" s="282"/>
    </row>
    <row r="168" spans="2:20" ht="18.75" hidden="1" x14ac:dyDescent="0.3">
      <c r="B168" s="279"/>
      <c r="C168" s="279"/>
      <c r="D168" s="279"/>
      <c r="E168" s="279"/>
      <c r="F168" s="279"/>
      <c r="G168" s="280"/>
      <c r="H168" s="280"/>
      <c r="I168" s="280"/>
      <c r="J168" s="280"/>
      <c r="K168" s="281"/>
      <c r="L168" s="280"/>
      <c r="M168" s="281"/>
      <c r="N168" s="280"/>
      <c r="O168" s="280"/>
      <c r="P168" s="280"/>
      <c r="Q168" s="282"/>
      <c r="R168" s="282"/>
      <c r="S168" s="281"/>
      <c r="T168" s="282"/>
    </row>
    <row r="169" spans="2:20" ht="18.75" hidden="1" x14ac:dyDescent="0.3">
      <c r="B169" s="279"/>
      <c r="C169" s="279"/>
      <c r="D169" s="279"/>
      <c r="E169" s="279"/>
      <c r="F169" s="279"/>
      <c r="G169" s="280"/>
      <c r="H169" s="280"/>
      <c r="I169" s="280"/>
      <c r="J169" s="280"/>
      <c r="K169" s="280"/>
      <c r="L169" s="280"/>
      <c r="M169" s="280"/>
      <c r="N169" s="280"/>
      <c r="O169" s="280"/>
      <c r="P169" s="280"/>
      <c r="Q169" s="282"/>
      <c r="R169" s="282"/>
      <c r="S169" s="280"/>
      <c r="T169" s="282"/>
    </row>
    <row r="170" spans="2:20" ht="18.75" hidden="1" x14ac:dyDescent="0.3">
      <c r="B170" s="279" t="s">
        <v>181</v>
      </c>
      <c r="C170" s="279"/>
      <c r="D170" s="279"/>
      <c r="E170" s="279"/>
      <c r="F170" s="279"/>
      <c r="G170" s="280"/>
      <c r="H170" s="280"/>
      <c r="I170" s="280"/>
      <c r="J170" s="280"/>
      <c r="K170" s="281"/>
      <c r="L170" s="280"/>
      <c r="M170" s="281" t="s">
        <v>182</v>
      </c>
      <c r="N170" s="280"/>
      <c r="O170" s="280"/>
      <c r="P170" s="280"/>
      <c r="Q170" s="282"/>
      <c r="R170" s="282"/>
      <c r="S170" s="281" t="s">
        <v>183</v>
      </c>
      <c r="T170" s="282"/>
    </row>
    <row r="171" spans="2:20" ht="18.75" hidden="1" x14ac:dyDescent="0.3">
      <c r="B171" s="279"/>
      <c r="C171" s="279"/>
      <c r="D171" s="279"/>
      <c r="E171" s="279"/>
      <c r="F171" s="279"/>
      <c r="G171" s="279"/>
      <c r="H171" s="279"/>
      <c r="I171" s="279"/>
      <c r="J171" s="279"/>
      <c r="K171" s="279"/>
      <c r="L171" s="279"/>
      <c r="M171" s="279"/>
      <c r="N171" s="279"/>
      <c r="O171" s="279"/>
      <c r="P171" s="279"/>
      <c r="Q171" s="279"/>
      <c r="R171" s="282"/>
      <c r="S171" s="279"/>
      <c r="T171" s="282"/>
    </row>
    <row r="172" spans="2:20" ht="18.75" hidden="1" x14ac:dyDescent="0.3">
      <c r="B172" s="279"/>
      <c r="C172" s="279"/>
      <c r="D172" s="279"/>
      <c r="E172" s="279"/>
      <c r="F172" s="279"/>
      <c r="G172" s="279"/>
      <c r="H172" s="279"/>
      <c r="I172" s="279"/>
      <c r="J172" s="279"/>
      <c r="K172" s="279"/>
      <c r="L172" s="279"/>
      <c r="M172" s="279"/>
      <c r="N172" s="279"/>
      <c r="O172" s="279"/>
      <c r="P172" s="279"/>
      <c r="Q172" s="279"/>
      <c r="R172" s="282"/>
      <c r="S172" s="279"/>
      <c r="T172" s="282"/>
    </row>
    <row r="173" spans="2:20" ht="18.75" hidden="1" x14ac:dyDescent="0.3">
      <c r="B173" s="283" t="s">
        <v>184</v>
      </c>
      <c r="C173" s="279"/>
      <c r="D173" s="279"/>
      <c r="E173" s="279"/>
      <c r="F173" s="279"/>
      <c r="G173" s="279" t="s">
        <v>185</v>
      </c>
      <c r="H173" s="280"/>
      <c r="I173" s="279" t="s">
        <v>189</v>
      </c>
      <c r="J173" s="280"/>
      <c r="K173" s="280"/>
      <c r="L173" s="281"/>
      <c r="M173" s="281"/>
      <c r="N173" s="280"/>
      <c r="O173" s="280"/>
      <c r="P173" s="280"/>
      <c r="Q173" s="280"/>
      <c r="R173" s="282"/>
      <c r="S173" s="279" t="s">
        <v>186</v>
      </c>
      <c r="T173" s="282"/>
    </row>
    <row r="174" spans="2:20" ht="18.75" hidden="1" x14ac:dyDescent="0.3">
      <c r="B174" s="279"/>
      <c r="C174" s="279"/>
      <c r="D174" s="279"/>
      <c r="E174" s="279"/>
      <c r="F174" s="279"/>
      <c r="G174" s="280"/>
      <c r="H174" s="280"/>
      <c r="I174" s="280"/>
      <c r="J174" s="280"/>
      <c r="K174" s="280"/>
      <c r="L174" s="281"/>
      <c r="M174" s="280"/>
      <c r="N174" s="280"/>
      <c r="O174" s="280"/>
      <c r="P174" s="280"/>
      <c r="Q174" s="280"/>
      <c r="R174" s="282"/>
      <c r="S174" s="280"/>
      <c r="T174" s="282"/>
    </row>
    <row r="175" spans="2:20" ht="18.75" hidden="1" x14ac:dyDescent="0.3">
      <c r="B175" s="279"/>
      <c r="C175" s="279"/>
      <c r="D175" s="279"/>
      <c r="E175" s="279"/>
      <c r="F175" s="279"/>
      <c r="G175" s="280"/>
      <c r="H175" s="280"/>
      <c r="I175" s="280"/>
      <c r="J175" s="280"/>
      <c r="K175" s="280"/>
      <c r="L175" s="281"/>
      <c r="M175" s="280"/>
      <c r="N175" s="280"/>
      <c r="O175" s="280"/>
      <c r="P175" s="280"/>
      <c r="Q175" s="280"/>
      <c r="R175" s="282"/>
      <c r="S175" s="280"/>
      <c r="T175" s="282"/>
    </row>
    <row r="176" spans="2:20" ht="18.75" hidden="1" x14ac:dyDescent="0.3">
      <c r="B176" s="279"/>
      <c r="C176" s="279"/>
      <c r="D176" s="279"/>
      <c r="E176" s="279"/>
      <c r="F176" s="279"/>
      <c r="G176" s="279" t="s">
        <v>187</v>
      </c>
      <c r="H176" s="280"/>
      <c r="I176" s="279" t="s">
        <v>187</v>
      </c>
      <c r="J176" s="280"/>
      <c r="K176" s="280"/>
      <c r="L176" s="281"/>
      <c r="M176" s="280"/>
      <c r="N176" s="280"/>
      <c r="O176" s="280"/>
      <c r="P176" s="280"/>
      <c r="Q176" s="280"/>
      <c r="R176" s="282"/>
      <c r="S176" s="279" t="s">
        <v>188</v>
      </c>
      <c r="T176" s="282"/>
    </row>
  </sheetData>
  <mergeCells count="198">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E9:AE10"/>
    <mergeCell ref="AF9:AF10"/>
    <mergeCell ref="AG9:AH9"/>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A46:A47"/>
    <mergeCell ref="C46:C47"/>
    <mergeCell ref="D46:D47"/>
    <mergeCell ref="E46:E47"/>
    <mergeCell ref="F46:F47"/>
    <mergeCell ref="I46:I47"/>
    <mergeCell ref="A44:A45"/>
    <mergeCell ref="C44:C45"/>
    <mergeCell ref="D44:D45"/>
    <mergeCell ref="E44:E45"/>
    <mergeCell ref="F44:F45"/>
    <mergeCell ref="I44:I45"/>
    <mergeCell ref="H48:H51"/>
    <mergeCell ref="B49:B51"/>
    <mergeCell ref="A52:A55"/>
    <mergeCell ref="C52:C55"/>
    <mergeCell ref="D52:D55"/>
    <mergeCell ref="E52:E55"/>
    <mergeCell ref="F52:F55"/>
    <mergeCell ref="A48:A49"/>
    <mergeCell ref="C48:C51"/>
    <mergeCell ref="D48:D51"/>
    <mergeCell ref="E48:E51"/>
    <mergeCell ref="F48:F51"/>
    <mergeCell ref="G48:G51"/>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A61:A65"/>
    <mergeCell ref="B61:H65"/>
    <mergeCell ref="A66:A67"/>
    <mergeCell ref="C66:C67"/>
    <mergeCell ref="D66:D67"/>
    <mergeCell ref="E66:E67"/>
    <mergeCell ref="F66:F67"/>
    <mergeCell ref="G66:G67"/>
    <mergeCell ref="H66:H67"/>
    <mergeCell ref="I66:I67"/>
    <mergeCell ref="B68:H68"/>
    <mergeCell ref="A69:H72"/>
    <mergeCell ref="B73:H73"/>
    <mergeCell ref="A74:H77"/>
    <mergeCell ref="A78:A79"/>
    <mergeCell ref="C78:C79"/>
    <mergeCell ref="D78:D79"/>
    <mergeCell ref="E78:E79"/>
    <mergeCell ref="F78:F79"/>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B85:H89"/>
    <mergeCell ref="A86:A89"/>
    <mergeCell ref="A90:A91"/>
    <mergeCell ref="C90:C91"/>
    <mergeCell ref="D90:D91"/>
    <mergeCell ref="E90:E91"/>
    <mergeCell ref="F90:F91"/>
    <mergeCell ref="G90:G91"/>
    <mergeCell ref="H90:H91"/>
    <mergeCell ref="I90:I91"/>
    <mergeCell ref="AI90:AI91"/>
    <mergeCell ref="A94:A95"/>
    <mergeCell ref="C94:C95"/>
    <mergeCell ref="D94:D95"/>
    <mergeCell ref="E94:E95"/>
    <mergeCell ref="G94:G95"/>
    <mergeCell ref="H94:H95"/>
    <mergeCell ref="I94:I95"/>
    <mergeCell ref="AI94:AI95"/>
    <mergeCell ref="A100:H104"/>
    <mergeCell ref="A105:H109"/>
    <mergeCell ref="B110:H110"/>
    <mergeCell ref="A111:A114"/>
    <mergeCell ref="B111:H114"/>
    <mergeCell ref="A115:A116"/>
    <mergeCell ref="C115:C116"/>
    <mergeCell ref="D115:D116"/>
    <mergeCell ref="E115:E116"/>
    <mergeCell ref="F115:F116"/>
    <mergeCell ref="G115:G116"/>
    <mergeCell ref="H115:H116"/>
    <mergeCell ref="I115:I116"/>
    <mergeCell ref="AI115:AI116"/>
    <mergeCell ref="A121:A124"/>
    <mergeCell ref="B121:B124"/>
    <mergeCell ref="C121:C124"/>
    <mergeCell ref="D121:D124"/>
    <mergeCell ref="E121:E124"/>
    <mergeCell ref="F121:F124"/>
    <mergeCell ref="G121:G124"/>
    <mergeCell ref="H121:H124"/>
    <mergeCell ref="A125:A128"/>
    <mergeCell ref="C125:C128"/>
    <mergeCell ref="D125:D128"/>
    <mergeCell ref="E125:E128"/>
    <mergeCell ref="F125:F128"/>
    <mergeCell ref="G125:G128"/>
    <mergeCell ref="H125:H128"/>
    <mergeCell ref="B126:B128"/>
    <mergeCell ref="B129:H129"/>
    <mergeCell ref="A130:H133"/>
    <mergeCell ref="B134:H134"/>
    <mergeCell ref="A135:A138"/>
    <mergeCell ref="B135:H138"/>
    <mergeCell ref="A139:A140"/>
    <mergeCell ref="C139:C140"/>
    <mergeCell ref="D139:D140"/>
    <mergeCell ref="E139:E140"/>
    <mergeCell ref="F139:F140"/>
    <mergeCell ref="I139:I140"/>
    <mergeCell ref="AI139:AI140"/>
    <mergeCell ref="A149:A152"/>
    <mergeCell ref="B149:B152"/>
    <mergeCell ref="C149:C152"/>
    <mergeCell ref="D149:D152"/>
    <mergeCell ref="E149:E152"/>
    <mergeCell ref="F149:F152"/>
    <mergeCell ref="G149:G152"/>
    <mergeCell ref="H149:H152"/>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Лист4</vt:lpstr>
      <vt:lpstr>Лист5</vt:lpstr>
      <vt:lpstr>таблица новая</vt:lpstr>
      <vt:lpstr>отчет об исполнении</vt:lpstr>
      <vt:lpstr>отч об источ.финан.-вода</vt:lpstr>
      <vt:lpstr>отч об источ.финан.-канал.</vt:lpstr>
      <vt:lpstr>отчет о вводах</vt:lpstr>
      <vt:lpstr>раскладка по подрядчикам</vt:lpstr>
      <vt:lpstr>'отчет о вводах'!Заголовки_для_печати</vt:lpstr>
      <vt:lpstr>'отчет об исполнении'!Заголовки_для_печати</vt:lpstr>
      <vt:lpstr>'раскладка по подрядчикам'!Заголовки_для_печати</vt:lpstr>
      <vt:lpstr>'таблица новая'!Заголовки_для_печати</vt:lpstr>
      <vt:lpstr>'отч об источ.финан.-вода'!Область_печати</vt:lpstr>
      <vt:lpstr>'отч об источ.финан.-канал.'!Область_печати</vt:lpstr>
      <vt:lpstr>'отчет о вводах'!Область_печати</vt:lpstr>
      <vt:lpstr>'отчет об исполнении'!Область_печати</vt:lpstr>
      <vt:lpstr>'раскладка по подрядчикам'!Область_печати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2017-08-02T12:44:56Z</dcterms:modified>
</cp:coreProperties>
</file>