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8910" yWindow="90" windowWidth="10305" windowHeight="9375" firstSheet="2" activeTab="4"/>
  </bookViews>
  <sheets>
    <sheet name="Лист4" sheetId="4" state="hidden" r:id="rId1"/>
    <sheet name="Лист5" sheetId="5" state="hidden" r:id="rId2"/>
    <sheet name="таблица новая" sheetId="6" r:id="rId3"/>
    <sheet name="отчет об исполнении" sheetId="7" r:id="rId4"/>
    <sheet name="отчет об источниках финансирова" sheetId="8" r:id="rId5"/>
    <sheet name="отчет о вводах" sheetId="9" r:id="rId6"/>
    <sheet name="раскладка по подрядчикам" sheetId="10" r:id="rId7"/>
  </sheets>
  <definedNames>
    <definedName name="_xlnm.Print_Titles" localSheetId="5">'отчет о вводах'!$6:$9</definedName>
    <definedName name="_xlnm.Print_Titles" localSheetId="3">'отчет об исполнении'!$8:$11</definedName>
    <definedName name="_xlnm.Print_Titles" localSheetId="6">'раскладка по подрядчикам'!$8:$11</definedName>
    <definedName name="_xlnm.Print_Titles" localSheetId="2">'таблица новая'!$2:$5</definedName>
    <definedName name="_xlnm.Print_Area" localSheetId="5">'отчет о вводах'!$A$1:$U$153</definedName>
    <definedName name="_xlnm.Print_Area" localSheetId="3">'отчет об исполнении'!$A$1:$AI$182</definedName>
    <definedName name="_xlnm.Print_Area" localSheetId="4">'отчет об источниках финансирова'!$A$1:$N$44</definedName>
    <definedName name="_xlnm.Print_Area" localSheetId="6">'раскладка по подрядчикам'!$A$1:$AI$155</definedName>
  </definedNames>
  <calcPr calcId="125725"/>
</workbook>
</file>

<file path=xl/calcChain.xml><?xml version="1.0" encoding="utf-8"?>
<calcChain xmlns="http://schemas.openxmlformats.org/spreadsheetml/2006/main">
  <c r="Z93" i="7"/>
  <c r="AA30"/>
  <c r="Z30"/>
  <c r="P149" l="1"/>
  <c r="W99" l="1"/>
  <c r="Q99" s="1"/>
  <c r="Z99"/>
  <c r="P99"/>
  <c r="AD99" s="1"/>
  <c r="AE99" s="1"/>
  <c r="U96"/>
  <c r="P55"/>
  <c r="Q55"/>
  <c r="AA53"/>
  <c r="Z55"/>
  <c r="W53"/>
  <c r="W30"/>
  <c r="U30"/>
  <c r="AA148"/>
  <c r="AA142" s="1"/>
  <c r="AD55" l="1"/>
  <c r="AE55" s="1"/>
  <c r="Q30"/>
  <c r="J152" i="10"/>
  <c r="J151"/>
  <c r="J150"/>
  <c r="P149"/>
  <c r="O149"/>
  <c r="N149"/>
  <c r="M149"/>
  <c r="L149"/>
  <c r="K149"/>
  <c r="J149" s="1"/>
  <c r="J137" s="1"/>
  <c r="J132" s="1"/>
  <c r="Z148"/>
  <c r="Q148"/>
  <c r="P148"/>
  <c r="AD147"/>
  <c r="Z147"/>
  <c r="Z146"/>
  <c r="Q146"/>
  <c r="P146"/>
  <c r="Z145"/>
  <c r="Q145"/>
  <c r="P145"/>
  <c r="Z144"/>
  <c r="Q144"/>
  <c r="P144"/>
  <c r="Z143"/>
  <c r="Q143"/>
  <c r="P143"/>
  <c r="AD143" s="1"/>
  <c r="AE143" s="1"/>
  <c r="Z142"/>
  <c r="Q142"/>
  <c r="AD142" s="1"/>
  <c r="AE142" s="1"/>
  <c r="P142"/>
  <c r="Z141"/>
  <c r="Z140" s="1"/>
  <c r="Z139" s="1"/>
  <c r="Z135" s="1"/>
  <c r="Z130" s="1"/>
  <c r="Q141"/>
  <c r="P141"/>
  <c r="AD141" s="1"/>
  <c r="AH140"/>
  <c r="AG140"/>
  <c r="AG139" s="1"/>
  <c r="AG135" s="1"/>
  <c r="AG130" s="1"/>
  <c r="AF140"/>
  <c r="AC140"/>
  <c r="AC139" s="1"/>
  <c r="AC135" s="1"/>
  <c r="AC130" s="1"/>
  <c r="AB140"/>
  <c r="AA140"/>
  <c r="AA139" s="1"/>
  <c r="AA135" s="1"/>
  <c r="AA130" s="1"/>
  <c r="Y140"/>
  <c r="Y139" s="1"/>
  <c r="Y135" s="1"/>
  <c r="Y130" s="1"/>
  <c r="X140"/>
  <c r="W140"/>
  <c r="W139" s="1"/>
  <c r="W135" s="1"/>
  <c r="W130" s="1"/>
  <c r="V140"/>
  <c r="U140"/>
  <c r="U139" s="1"/>
  <c r="U135" s="1"/>
  <c r="U130" s="1"/>
  <c r="T140"/>
  <c r="S140"/>
  <c r="S139" s="1"/>
  <c r="S135" s="1"/>
  <c r="S130" s="1"/>
  <c r="R140"/>
  <c r="R139" s="1"/>
  <c r="R135" s="1"/>
  <c r="R130" s="1"/>
  <c r="R101" s="1"/>
  <c r="R13" s="1"/>
  <c r="Q140"/>
  <c r="Q139" s="1"/>
  <c r="Q135" s="1"/>
  <c r="Q130" s="1"/>
  <c r="J140"/>
  <c r="AH139"/>
  <c r="AF139"/>
  <c r="AB139"/>
  <c r="X139"/>
  <c r="V139"/>
  <c r="T139"/>
  <c r="P139"/>
  <c r="O139"/>
  <c r="M139"/>
  <c r="L139"/>
  <c r="K139"/>
  <c r="J139"/>
  <c r="AH137"/>
  <c r="AG137"/>
  <c r="AF137"/>
  <c r="AE137"/>
  <c r="AD137"/>
  <c r="AC137"/>
  <c r="AB137"/>
  <c r="AA137"/>
  <c r="Z137"/>
  <c r="Y137"/>
  <c r="X137"/>
  <c r="W137"/>
  <c r="V137"/>
  <c r="U137"/>
  <c r="T137"/>
  <c r="S137"/>
  <c r="R137"/>
  <c r="Q137"/>
  <c r="P137"/>
  <c r="O137"/>
  <c r="M137"/>
  <c r="L137"/>
  <c r="K137"/>
  <c r="AH135"/>
  <c r="AF135"/>
  <c r="AB135"/>
  <c r="X135"/>
  <c r="V135"/>
  <c r="T135"/>
  <c r="P135"/>
  <c r="O135"/>
  <c r="M135"/>
  <c r="L135"/>
  <c r="K135"/>
  <c r="J135"/>
  <c r="AH133"/>
  <c r="AG133"/>
  <c r="AF133"/>
  <c r="AE133"/>
  <c r="AD133"/>
  <c r="AC133"/>
  <c r="AB133"/>
  <c r="AA133"/>
  <c r="Z133"/>
  <c r="Y133"/>
  <c r="X133"/>
  <c r="W133"/>
  <c r="V133"/>
  <c r="U133"/>
  <c r="T133"/>
  <c r="S133"/>
  <c r="R133"/>
  <c r="Q133"/>
  <c r="P133"/>
  <c r="O133"/>
  <c r="M133"/>
  <c r="L133"/>
  <c r="K133"/>
  <c r="J133"/>
  <c r="AH132"/>
  <c r="AG132"/>
  <c r="AF132"/>
  <c r="AE132"/>
  <c r="AD132"/>
  <c r="AC132"/>
  <c r="AB132"/>
  <c r="AA132"/>
  <c r="Z132"/>
  <c r="Y132"/>
  <c r="X132"/>
  <c r="W132"/>
  <c r="V132"/>
  <c r="U132"/>
  <c r="T132"/>
  <c r="S132"/>
  <c r="R132"/>
  <c r="Q132"/>
  <c r="P132"/>
  <c r="O132"/>
  <c r="M132"/>
  <c r="L132"/>
  <c r="K132"/>
  <c r="AH131"/>
  <c r="AG131"/>
  <c r="AF131"/>
  <c r="AE131"/>
  <c r="AD131"/>
  <c r="AC131"/>
  <c r="AB131"/>
  <c r="AA131"/>
  <c r="Z131"/>
  <c r="Y131"/>
  <c r="X131"/>
  <c r="W131"/>
  <c r="V131"/>
  <c r="U131"/>
  <c r="T131"/>
  <c r="S131"/>
  <c r="R131"/>
  <c r="Q131"/>
  <c r="P131"/>
  <c r="O131"/>
  <c r="M131"/>
  <c r="L131"/>
  <c r="K131"/>
  <c r="J131"/>
  <c r="AH130"/>
  <c r="AF130"/>
  <c r="AB130"/>
  <c r="X130"/>
  <c r="V130"/>
  <c r="T130"/>
  <c r="P130"/>
  <c r="O130"/>
  <c r="M130"/>
  <c r="L130"/>
  <c r="K130"/>
  <c r="J130"/>
  <c r="J128"/>
  <c r="J127"/>
  <c r="J126"/>
  <c r="P125"/>
  <c r="O125"/>
  <c r="M125"/>
  <c r="L125"/>
  <c r="K125"/>
  <c r="J125" s="1"/>
  <c r="J124"/>
  <c r="J123"/>
  <c r="O122"/>
  <c r="J122"/>
  <c r="P121"/>
  <c r="O121"/>
  <c r="M121"/>
  <c r="L121"/>
  <c r="K121"/>
  <c r="J121"/>
  <c r="AA120"/>
  <c r="Z120"/>
  <c r="U120"/>
  <c r="Q120"/>
  <c r="AD120" s="1"/>
  <c r="AE120" s="1"/>
  <c r="P120"/>
  <c r="Q119"/>
  <c r="AD119" s="1"/>
  <c r="AE119" s="1"/>
  <c r="Q118"/>
  <c r="AD118" s="1"/>
  <c r="AE118" s="1"/>
  <c r="Z117"/>
  <c r="Z116" s="1"/>
  <c r="Q117"/>
  <c r="P117"/>
  <c r="AD117" s="1"/>
  <c r="AF116"/>
  <c r="AC116"/>
  <c r="AB116"/>
  <c r="AA116"/>
  <c r="Y116"/>
  <c r="X116"/>
  <c r="W116"/>
  <c r="V116"/>
  <c r="U116"/>
  <c r="S116"/>
  <c r="R116"/>
  <c r="R115" s="1"/>
  <c r="J116"/>
  <c r="AF115"/>
  <c r="AC115"/>
  <c r="AB115"/>
  <c r="AA115"/>
  <c r="Y115"/>
  <c r="X115"/>
  <c r="W115"/>
  <c r="V115"/>
  <c r="U115"/>
  <c r="T115"/>
  <c r="S115"/>
  <c r="P115"/>
  <c r="O115"/>
  <c r="M115"/>
  <c r="L115"/>
  <c r="K115"/>
  <c r="J115"/>
  <c r="AH113"/>
  <c r="AG113"/>
  <c r="AF113"/>
  <c r="AE113"/>
  <c r="AD113"/>
  <c r="AC113"/>
  <c r="AB113"/>
  <c r="AA113"/>
  <c r="Z113"/>
  <c r="Y113"/>
  <c r="X113"/>
  <c r="W113"/>
  <c r="V113"/>
  <c r="U113"/>
  <c r="T113"/>
  <c r="S113"/>
  <c r="R113"/>
  <c r="Q113"/>
  <c r="P113"/>
  <c r="O113"/>
  <c r="M113"/>
  <c r="L113"/>
  <c r="K113"/>
  <c r="AH112"/>
  <c r="AG112"/>
  <c r="AF112"/>
  <c r="AC112"/>
  <c r="AB112"/>
  <c r="AA112"/>
  <c r="Y112"/>
  <c r="X112"/>
  <c r="W112"/>
  <c r="V112"/>
  <c r="U112"/>
  <c r="T112"/>
  <c r="S112"/>
  <c r="R112"/>
  <c r="P112"/>
  <c r="O112"/>
  <c r="M112"/>
  <c r="L112"/>
  <c r="K112"/>
  <c r="J112"/>
  <c r="AH109"/>
  <c r="AG109"/>
  <c r="AF109"/>
  <c r="AE109"/>
  <c r="AD109"/>
  <c r="AC109"/>
  <c r="AB109"/>
  <c r="AA109"/>
  <c r="Z109"/>
  <c r="Y109"/>
  <c r="X109"/>
  <c r="W109"/>
  <c r="V109"/>
  <c r="U109"/>
  <c r="T109"/>
  <c r="S109"/>
  <c r="R109"/>
  <c r="Q109"/>
  <c r="P109"/>
  <c r="O109"/>
  <c r="M109"/>
  <c r="L109"/>
  <c r="K109"/>
  <c r="AH108"/>
  <c r="AG108"/>
  <c r="AF108"/>
  <c r="AE108"/>
  <c r="AD108"/>
  <c r="AC108"/>
  <c r="AB108"/>
  <c r="AA108"/>
  <c r="Z108"/>
  <c r="Y108"/>
  <c r="X108"/>
  <c r="W108"/>
  <c r="V108"/>
  <c r="U108"/>
  <c r="T108"/>
  <c r="S108"/>
  <c r="R108"/>
  <c r="Q108"/>
  <c r="P108"/>
  <c r="O108"/>
  <c r="M108"/>
  <c r="L108"/>
  <c r="K108"/>
  <c r="AH107"/>
  <c r="AG107"/>
  <c r="AF107"/>
  <c r="AC107"/>
  <c r="AB107"/>
  <c r="AA107"/>
  <c r="Y107"/>
  <c r="X107"/>
  <c r="W107"/>
  <c r="V107"/>
  <c r="U107"/>
  <c r="T107"/>
  <c r="S107"/>
  <c r="R107"/>
  <c r="P107"/>
  <c r="O107"/>
  <c r="M107"/>
  <c r="L107"/>
  <c r="K107"/>
  <c r="J107"/>
  <c r="AH106"/>
  <c r="AG106"/>
  <c r="AF106"/>
  <c r="AE106"/>
  <c r="AD106"/>
  <c r="AC106"/>
  <c r="AB106"/>
  <c r="AA106"/>
  <c r="Z106"/>
  <c r="Y106"/>
  <c r="X106"/>
  <c r="W106"/>
  <c r="V106"/>
  <c r="U106"/>
  <c r="T106"/>
  <c r="S106"/>
  <c r="R106"/>
  <c r="Q106"/>
  <c r="P106"/>
  <c r="O106"/>
  <c r="M106"/>
  <c r="L106"/>
  <c r="K106"/>
  <c r="J106"/>
  <c r="AH104"/>
  <c r="AG104"/>
  <c r="AF104"/>
  <c r="AE104"/>
  <c r="AD104"/>
  <c r="AC104"/>
  <c r="AB104"/>
  <c r="AA104"/>
  <c r="Z104"/>
  <c r="Y104"/>
  <c r="X104"/>
  <c r="W104"/>
  <c r="V104"/>
  <c r="U104"/>
  <c r="T104"/>
  <c r="S104"/>
  <c r="R104"/>
  <c r="Q104"/>
  <c r="P104"/>
  <c r="O104"/>
  <c r="M104"/>
  <c r="L104"/>
  <c r="K104"/>
  <c r="J104"/>
  <c r="AH103"/>
  <c r="AG103"/>
  <c r="AF103"/>
  <c r="AE103"/>
  <c r="AD103"/>
  <c r="AC103"/>
  <c r="AB103"/>
  <c r="AA103"/>
  <c r="Z103"/>
  <c r="Y103"/>
  <c r="X103"/>
  <c r="W103"/>
  <c r="V103"/>
  <c r="U103"/>
  <c r="T103"/>
  <c r="S103"/>
  <c r="R103"/>
  <c r="Q103"/>
  <c r="P103"/>
  <c r="O103"/>
  <c r="M103"/>
  <c r="L103"/>
  <c r="K103"/>
  <c r="AH102"/>
  <c r="AG102"/>
  <c r="AF102"/>
  <c r="AC102"/>
  <c r="AB102"/>
  <c r="AA102"/>
  <c r="Y102"/>
  <c r="W102"/>
  <c r="U102"/>
  <c r="S102"/>
  <c r="P102"/>
  <c r="O102"/>
  <c r="M102"/>
  <c r="M100" s="1"/>
  <c r="L102"/>
  <c r="K102"/>
  <c r="K100" s="1"/>
  <c r="J102"/>
  <c r="AH101"/>
  <c r="AF101"/>
  <c r="AB101"/>
  <c r="X101"/>
  <c r="V101"/>
  <c r="T101"/>
  <c r="P101"/>
  <c r="O101"/>
  <c r="O100" s="1"/>
  <c r="M101"/>
  <c r="L101"/>
  <c r="K101"/>
  <c r="J101"/>
  <c r="L100"/>
  <c r="Z98"/>
  <c r="Q98"/>
  <c r="P98"/>
  <c r="AA97"/>
  <c r="Z97" s="1"/>
  <c r="Q97"/>
  <c r="P97"/>
  <c r="AA96"/>
  <c r="Z96" s="1"/>
  <c r="Z95" s="1"/>
  <c r="Z94" s="1"/>
  <c r="Z87" s="1"/>
  <c r="Z70" s="1"/>
  <c r="Z20" s="1"/>
  <c r="S96"/>
  <c r="Q96" s="1"/>
  <c r="Q95" s="1"/>
  <c r="Q94" s="1"/>
  <c r="Q87" s="1"/>
  <c r="Q70" s="1"/>
  <c r="P96"/>
  <c r="AH95"/>
  <c r="AH94" s="1"/>
  <c r="AG95"/>
  <c r="AF95"/>
  <c r="AF94" s="1"/>
  <c r="AC95"/>
  <c r="AB95"/>
  <c r="AB94" s="1"/>
  <c r="AA95"/>
  <c r="Y95"/>
  <c r="X95"/>
  <c r="X94" s="1"/>
  <c r="W95"/>
  <c r="V95"/>
  <c r="V94" s="1"/>
  <c r="U95"/>
  <c r="T95"/>
  <c r="T94" s="1"/>
  <c r="S95"/>
  <c r="R95"/>
  <c r="R94" s="1"/>
  <c r="J95"/>
  <c r="AG94"/>
  <c r="AC94"/>
  <c r="AA94"/>
  <c r="Y94"/>
  <c r="W94"/>
  <c r="U94"/>
  <c r="S94"/>
  <c r="P94"/>
  <c r="O94"/>
  <c r="M94"/>
  <c r="L94"/>
  <c r="K94"/>
  <c r="J94"/>
  <c r="AA93"/>
  <c r="Z93"/>
  <c r="U93"/>
  <c r="Q93"/>
  <c r="AD93" s="1"/>
  <c r="AE93" s="1"/>
  <c r="P93"/>
  <c r="Q92"/>
  <c r="P92"/>
  <c r="AH91"/>
  <c r="AG91"/>
  <c r="AF91"/>
  <c r="AC91"/>
  <c r="AB91"/>
  <c r="AA91"/>
  <c r="Z91"/>
  <c r="Y91"/>
  <c r="X91"/>
  <c r="W91"/>
  <c r="V91"/>
  <c r="U91"/>
  <c r="T91"/>
  <c r="S91"/>
  <c r="R91"/>
  <c r="Q91"/>
  <c r="J91"/>
  <c r="AH90"/>
  <c r="AG90"/>
  <c r="AF90"/>
  <c r="AC90"/>
  <c r="AB90"/>
  <c r="AA90"/>
  <c r="Z90"/>
  <c r="Y90"/>
  <c r="X90"/>
  <c r="W90"/>
  <c r="V90"/>
  <c r="U90"/>
  <c r="T90"/>
  <c r="S90"/>
  <c r="R90"/>
  <c r="Q90"/>
  <c r="P90"/>
  <c r="O90"/>
  <c r="M90"/>
  <c r="L90"/>
  <c r="K90"/>
  <c r="P87"/>
  <c r="M87"/>
  <c r="K87"/>
  <c r="J84"/>
  <c r="J83"/>
  <c r="P82"/>
  <c r="O82"/>
  <c r="M82"/>
  <c r="L82"/>
  <c r="K82"/>
  <c r="J82" s="1"/>
  <c r="J81"/>
  <c r="P80"/>
  <c r="O80"/>
  <c r="M80"/>
  <c r="L80"/>
  <c r="K80"/>
  <c r="J80"/>
  <c r="J79"/>
  <c r="P78"/>
  <c r="O78"/>
  <c r="M78"/>
  <c r="L78"/>
  <c r="K78"/>
  <c r="J78"/>
  <c r="AH75"/>
  <c r="AG75"/>
  <c r="AF75"/>
  <c r="AE75"/>
  <c r="AD75"/>
  <c r="AC75"/>
  <c r="AB75"/>
  <c r="AA75"/>
  <c r="Z75"/>
  <c r="Y75"/>
  <c r="X75"/>
  <c r="W75"/>
  <c r="V75"/>
  <c r="U75"/>
  <c r="T75"/>
  <c r="S75"/>
  <c r="R75"/>
  <c r="Q75"/>
  <c r="P75"/>
  <c r="O75"/>
  <c r="M75"/>
  <c r="L75"/>
  <c r="K75"/>
  <c r="AH74"/>
  <c r="AG74"/>
  <c r="AF74"/>
  <c r="AE74"/>
  <c r="AD74"/>
  <c r="AC74"/>
  <c r="AB74"/>
  <c r="AA74"/>
  <c r="Z74"/>
  <c r="Y74"/>
  <c r="X74"/>
  <c r="W74"/>
  <c r="V74"/>
  <c r="U74"/>
  <c r="T74"/>
  <c r="S74"/>
  <c r="R74"/>
  <c r="Q74"/>
  <c r="P74"/>
  <c r="K74"/>
  <c r="AH72"/>
  <c r="AG72"/>
  <c r="AF72"/>
  <c r="AE72"/>
  <c r="AD72"/>
  <c r="AC72"/>
  <c r="AB72"/>
  <c r="AA72"/>
  <c r="Z72"/>
  <c r="Y72"/>
  <c r="X72"/>
  <c r="W72"/>
  <c r="V72"/>
  <c r="U72"/>
  <c r="T72"/>
  <c r="S72"/>
  <c r="R72"/>
  <c r="Q72"/>
  <c r="P72"/>
  <c r="O72"/>
  <c r="M72"/>
  <c r="L72"/>
  <c r="K72"/>
  <c r="J72"/>
  <c r="AH71"/>
  <c r="AG71"/>
  <c r="AF71"/>
  <c r="AE71"/>
  <c r="AD71"/>
  <c r="AC71"/>
  <c r="AB71"/>
  <c r="AA71"/>
  <c r="Z71"/>
  <c r="Y71"/>
  <c r="X71"/>
  <c r="W71"/>
  <c r="V71"/>
  <c r="U71"/>
  <c r="T71"/>
  <c r="S71"/>
  <c r="R71"/>
  <c r="Q71"/>
  <c r="P71"/>
  <c r="O71"/>
  <c r="M71"/>
  <c r="L71"/>
  <c r="K71"/>
  <c r="J71"/>
  <c r="AH69"/>
  <c r="AG69"/>
  <c r="AF69"/>
  <c r="AE69"/>
  <c r="AD69"/>
  <c r="AC69"/>
  <c r="AB69"/>
  <c r="AA69"/>
  <c r="Z69"/>
  <c r="Y69"/>
  <c r="X69"/>
  <c r="W69"/>
  <c r="V69"/>
  <c r="U69"/>
  <c r="T69"/>
  <c r="S69"/>
  <c r="R69"/>
  <c r="Q69"/>
  <c r="P69"/>
  <c r="O69"/>
  <c r="M69"/>
  <c r="L69"/>
  <c r="K69"/>
  <c r="J69"/>
  <c r="J67"/>
  <c r="P66"/>
  <c r="O66"/>
  <c r="M66"/>
  <c r="L66"/>
  <c r="K66"/>
  <c r="J66"/>
  <c r="AH63"/>
  <c r="AG63"/>
  <c r="AF63"/>
  <c r="AE63"/>
  <c r="AD63"/>
  <c r="AC63"/>
  <c r="AB63"/>
  <c r="AA63"/>
  <c r="Z63"/>
  <c r="Y63"/>
  <c r="X63"/>
  <c r="W63"/>
  <c r="V63"/>
  <c r="U63"/>
  <c r="T63"/>
  <c r="S63"/>
  <c r="R63"/>
  <c r="Q63"/>
  <c r="P63"/>
  <c r="O63"/>
  <c r="M63"/>
  <c r="L63"/>
  <c r="K63"/>
  <c r="J63"/>
  <c r="J60"/>
  <c r="J59"/>
  <c r="P58"/>
  <c r="O58"/>
  <c r="M58"/>
  <c r="L58"/>
  <c r="K58"/>
  <c r="J58"/>
  <c r="J57"/>
  <c r="P56"/>
  <c r="O56"/>
  <c r="M56"/>
  <c r="L56"/>
  <c r="K56"/>
  <c r="J56" s="1"/>
  <c r="J55"/>
  <c r="AA54"/>
  <c r="Z54"/>
  <c r="U54"/>
  <c r="S54"/>
  <c r="Q54" s="1"/>
  <c r="Q53" s="1"/>
  <c r="Q52" s="1"/>
  <c r="Q41" s="1"/>
  <c r="Q36" s="1"/>
  <c r="P54"/>
  <c r="AH53"/>
  <c r="AG53"/>
  <c r="AF53"/>
  <c r="AC53"/>
  <c r="AB53"/>
  <c r="AA53"/>
  <c r="Z53"/>
  <c r="Y53"/>
  <c r="X53"/>
  <c r="W53"/>
  <c r="V53"/>
  <c r="U53"/>
  <c r="T53"/>
  <c r="S53"/>
  <c r="R53"/>
  <c r="J53"/>
  <c r="AH52"/>
  <c r="AG52"/>
  <c r="AF52"/>
  <c r="AC52"/>
  <c r="AB52"/>
  <c r="AA52"/>
  <c r="Z52"/>
  <c r="Y52"/>
  <c r="X52"/>
  <c r="W52"/>
  <c r="V52"/>
  <c r="U52"/>
  <c r="T52"/>
  <c r="S52"/>
  <c r="R52"/>
  <c r="P52"/>
  <c r="O52"/>
  <c r="M52"/>
  <c r="L52"/>
  <c r="K52"/>
  <c r="J52"/>
  <c r="J51"/>
  <c r="J50"/>
  <c r="J49"/>
  <c r="P48"/>
  <c r="P42" s="1"/>
  <c r="P37" s="1"/>
  <c r="O48"/>
  <c r="L48"/>
  <c r="K48"/>
  <c r="J48"/>
  <c r="J47"/>
  <c r="P46"/>
  <c r="O46"/>
  <c r="M46"/>
  <c r="L46"/>
  <c r="K46"/>
  <c r="J46" s="1"/>
  <c r="J45"/>
  <c r="P44"/>
  <c r="O44"/>
  <c r="M44"/>
  <c r="L44"/>
  <c r="K44"/>
  <c r="J44" s="1"/>
  <c r="AH42"/>
  <c r="AG42"/>
  <c r="AG37" s="1"/>
  <c r="AF42"/>
  <c r="AE42"/>
  <c r="AE37" s="1"/>
  <c r="AD42"/>
  <c r="AC42"/>
  <c r="AC37" s="1"/>
  <c r="AB42"/>
  <c r="AA42"/>
  <c r="AA37" s="1"/>
  <c r="Z42"/>
  <c r="Y42"/>
  <c r="Y37" s="1"/>
  <c r="X42"/>
  <c r="W42"/>
  <c r="W37" s="1"/>
  <c r="V42"/>
  <c r="U42"/>
  <c r="U37" s="1"/>
  <c r="T42"/>
  <c r="S42"/>
  <c r="S37" s="1"/>
  <c r="R42"/>
  <c r="Q42"/>
  <c r="Q37" s="1"/>
  <c r="O42"/>
  <c r="O37" s="1"/>
  <c r="M42"/>
  <c r="M37" s="1"/>
  <c r="L42"/>
  <c r="L37" s="1"/>
  <c r="K42"/>
  <c r="J42"/>
  <c r="J37" s="1"/>
  <c r="AH41"/>
  <c r="AG41"/>
  <c r="AG36" s="1"/>
  <c r="AF41"/>
  <c r="AC41"/>
  <c r="AC36" s="1"/>
  <c r="AB41"/>
  <c r="AA41"/>
  <c r="AA36" s="1"/>
  <c r="Z41"/>
  <c r="Y41"/>
  <c r="Y36" s="1"/>
  <c r="X41"/>
  <c r="W41"/>
  <c r="W36" s="1"/>
  <c r="V41"/>
  <c r="U41"/>
  <c r="U36" s="1"/>
  <c r="T41"/>
  <c r="S41"/>
  <c r="S36" s="1"/>
  <c r="R41"/>
  <c r="O41"/>
  <c r="O36" s="1"/>
  <c r="L41"/>
  <c r="L36" s="1"/>
  <c r="AH40"/>
  <c r="AG40"/>
  <c r="AG35" s="1"/>
  <c r="AF40"/>
  <c r="AE40"/>
  <c r="AE35" s="1"/>
  <c r="AD40"/>
  <c r="AC40"/>
  <c r="AC35" s="1"/>
  <c r="AB40"/>
  <c r="AA40"/>
  <c r="AA35" s="1"/>
  <c r="Z40"/>
  <c r="Y40"/>
  <c r="Y35" s="1"/>
  <c r="X40"/>
  <c r="W40"/>
  <c r="W35" s="1"/>
  <c r="V40"/>
  <c r="U40"/>
  <c r="U35" s="1"/>
  <c r="T40"/>
  <c r="S40"/>
  <c r="S35" s="1"/>
  <c r="R40"/>
  <c r="Q40"/>
  <c r="Q35" s="1"/>
  <c r="M40"/>
  <c r="AH38"/>
  <c r="AG38"/>
  <c r="AF38"/>
  <c r="AE38"/>
  <c r="AD38"/>
  <c r="AC38"/>
  <c r="AB38"/>
  <c r="AA38"/>
  <c r="Z38"/>
  <c r="Y38"/>
  <c r="X38"/>
  <c r="W38"/>
  <c r="V38"/>
  <c r="U38"/>
  <c r="T38"/>
  <c r="S38"/>
  <c r="R38"/>
  <c r="Q38"/>
  <c r="P38"/>
  <c r="O38"/>
  <c r="M38"/>
  <c r="L38"/>
  <c r="K38"/>
  <c r="J38"/>
  <c r="AH37"/>
  <c r="AF37"/>
  <c r="AD37"/>
  <c r="AB37"/>
  <c r="Z37"/>
  <c r="X37"/>
  <c r="V37"/>
  <c r="T37"/>
  <c r="R37"/>
  <c r="K37"/>
  <c r="AH36"/>
  <c r="AF36"/>
  <c r="AB36"/>
  <c r="Z36"/>
  <c r="X36"/>
  <c r="V36"/>
  <c r="T36"/>
  <c r="R36"/>
  <c r="AH35"/>
  <c r="AF35"/>
  <c r="AD35"/>
  <c r="AB35"/>
  <c r="Z35"/>
  <c r="X35"/>
  <c r="V35"/>
  <c r="T35"/>
  <c r="R35"/>
  <c r="O35"/>
  <c r="M35"/>
  <c r="L35"/>
  <c r="J35"/>
  <c r="J33"/>
  <c r="J27" s="1"/>
  <c r="J22" s="1"/>
  <c r="J31"/>
  <c r="AA30"/>
  <c r="Z30" s="1"/>
  <c r="Z29" s="1"/>
  <c r="Z24" s="1"/>
  <c r="U30"/>
  <c r="Q30" s="1"/>
  <c r="Q29" s="1"/>
  <c r="Q24" s="1"/>
  <c r="Q19" s="1"/>
  <c r="P30"/>
  <c r="AF29"/>
  <c r="AC29"/>
  <c r="AC24" s="1"/>
  <c r="AC19" s="1"/>
  <c r="AB29"/>
  <c r="AA29"/>
  <c r="AA24" s="1"/>
  <c r="AA19" s="1"/>
  <c r="Y29"/>
  <c r="Y24" s="1"/>
  <c r="Y19" s="1"/>
  <c r="X29"/>
  <c r="W29"/>
  <c r="W24" s="1"/>
  <c r="W19" s="1"/>
  <c r="V29"/>
  <c r="U29"/>
  <c r="U24" s="1"/>
  <c r="U19" s="1"/>
  <c r="T29"/>
  <c r="S29"/>
  <c r="S24" s="1"/>
  <c r="S19" s="1"/>
  <c r="R29"/>
  <c r="L29"/>
  <c r="L28" s="1"/>
  <c r="K29"/>
  <c r="P28"/>
  <c r="O28"/>
  <c r="M28"/>
  <c r="K28"/>
  <c r="AH27"/>
  <c r="AG27"/>
  <c r="AF27"/>
  <c r="AE27"/>
  <c r="AD27"/>
  <c r="AC27"/>
  <c r="AB27"/>
  <c r="AA27"/>
  <c r="Z27"/>
  <c r="Y27"/>
  <c r="X27"/>
  <c r="W27"/>
  <c r="V27"/>
  <c r="U27"/>
  <c r="T27"/>
  <c r="S27"/>
  <c r="R27"/>
  <c r="Q27"/>
  <c r="P27"/>
  <c r="O27"/>
  <c r="M27"/>
  <c r="L27"/>
  <c r="K27"/>
  <c r="AH26"/>
  <c r="AG26"/>
  <c r="AF26"/>
  <c r="AE26"/>
  <c r="AD26"/>
  <c r="AC26"/>
  <c r="AB26"/>
  <c r="AA26"/>
  <c r="Z26"/>
  <c r="Y26"/>
  <c r="X26"/>
  <c r="W26"/>
  <c r="V26"/>
  <c r="U26"/>
  <c r="T26"/>
  <c r="S26"/>
  <c r="R26"/>
  <c r="Q26"/>
  <c r="P26"/>
  <c r="O26"/>
  <c r="M26"/>
  <c r="L26"/>
  <c r="K26"/>
  <c r="J26"/>
  <c r="AH24"/>
  <c r="AG24"/>
  <c r="AF24"/>
  <c r="AB24"/>
  <c r="X24"/>
  <c r="V24"/>
  <c r="T24"/>
  <c r="R24"/>
  <c r="P24"/>
  <c r="O24"/>
  <c r="M24"/>
  <c r="L24"/>
  <c r="K24"/>
  <c r="AH22"/>
  <c r="AG22"/>
  <c r="AF22"/>
  <c r="AE22"/>
  <c r="AD22"/>
  <c r="AC22"/>
  <c r="AB22"/>
  <c r="AA22"/>
  <c r="Z22"/>
  <c r="Y22"/>
  <c r="X22"/>
  <c r="W22"/>
  <c r="V22"/>
  <c r="U22"/>
  <c r="T22"/>
  <c r="S22"/>
  <c r="R22"/>
  <c r="Q22"/>
  <c r="P22"/>
  <c r="O22"/>
  <c r="M22"/>
  <c r="L22"/>
  <c r="K22"/>
  <c r="AH21"/>
  <c r="AF21"/>
  <c r="AD21"/>
  <c r="AB21"/>
  <c r="Z21"/>
  <c r="X21"/>
  <c r="V21"/>
  <c r="T21"/>
  <c r="R21"/>
  <c r="K21"/>
  <c r="AH19"/>
  <c r="AF19"/>
  <c r="AF13" s="1"/>
  <c r="AB19"/>
  <c r="X19"/>
  <c r="X13" s="1"/>
  <c r="V19"/>
  <c r="T19"/>
  <c r="R19"/>
  <c r="O19"/>
  <c r="M19"/>
  <c r="L19"/>
  <c r="AH16"/>
  <c r="AF16"/>
  <c r="AD16"/>
  <c r="AB16"/>
  <c r="Z16"/>
  <c r="X16"/>
  <c r="V16"/>
  <c r="T16"/>
  <c r="R16"/>
  <c r="P16"/>
  <c r="M16"/>
  <c r="K16"/>
  <c r="AH15"/>
  <c r="AF15"/>
  <c r="AD15"/>
  <c r="AB15"/>
  <c r="Z15"/>
  <c r="X15"/>
  <c r="V15"/>
  <c r="T15"/>
  <c r="R15"/>
  <c r="K15"/>
  <c r="AB13"/>
  <c r="M13"/>
  <c r="R29" i="7"/>
  <c r="S29"/>
  <c r="T29"/>
  <c r="AD149"/>
  <c r="AE149" s="1"/>
  <c r="AH53"/>
  <c r="AH52" s="1"/>
  <c r="AB29"/>
  <c r="AC29"/>
  <c r="AF29"/>
  <c r="P30"/>
  <c r="U94"/>
  <c r="Q121"/>
  <c r="AD121" s="1"/>
  <c r="AE121" s="1"/>
  <c r="Q120"/>
  <c r="AD120" s="1"/>
  <c r="AE120" s="1"/>
  <c r="AA92"/>
  <c r="Z119"/>
  <c r="U122"/>
  <c r="Q122" s="1"/>
  <c r="Q94"/>
  <c r="Q29"/>
  <c r="AA29"/>
  <c r="U54"/>
  <c r="AG19" i="10" l="1"/>
  <c r="M21"/>
  <c r="M15" s="1"/>
  <c r="Q21"/>
  <c r="Q15" s="1"/>
  <c r="S21"/>
  <c r="S15" s="1"/>
  <c r="U21"/>
  <c r="U15" s="1"/>
  <c r="W21"/>
  <c r="W15" s="1"/>
  <c r="Y21"/>
  <c r="Y15" s="1"/>
  <c r="AA21"/>
  <c r="AA15" s="1"/>
  <c r="AC21"/>
  <c r="AC15" s="1"/>
  <c r="AE21"/>
  <c r="AE15" s="1"/>
  <c r="AG21"/>
  <c r="AG15" s="1"/>
  <c r="P21"/>
  <c r="P15" s="1"/>
  <c r="K70"/>
  <c r="P70"/>
  <c r="L87"/>
  <c r="L70" s="1"/>
  <c r="O87"/>
  <c r="O70" s="1"/>
  <c r="S87"/>
  <c r="S70" s="1"/>
  <c r="W87"/>
  <c r="W70" s="1"/>
  <c r="AA87"/>
  <c r="AA70" s="1"/>
  <c r="AG87"/>
  <c r="AG70" s="1"/>
  <c r="R87"/>
  <c r="R70" s="1"/>
  <c r="R20" s="1"/>
  <c r="T87"/>
  <c r="T70" s="1"/>
  <c r="T20" s="1"/>
  <c r="V87"/>
  <c r="V70" s="1"/>
  <c r="V20" s="1"/>
  <c r="X87"/>
  <c r="X70" s="1"/>
  <c r="X20" s="1"/>
  <c r="AB87"/>
  <c r="AB70" s="1"/>
  <c r="AB20" s="1"/>
  <c r="AB14" s="1"/>
  <c r="AF87"/>
  <c r="AF70" s="1"/>
  <c r="AF20" s="1"/>
  <c r="AH87"/>
  <c r="AH70" s="1"/>
  <c r="AH20" s="1"/>
  <c r="AH14" s="1"/>
  <c r="AD97"/>
  <c r="AE97" s="1"/>
  <c r="AD98"/>
  <c r="AE98" s="1"/>
  <c r="AD144"/>
  <c r="AE144" s="1"/>
  <c r="AD145"/>
  <c r="AE145" s="1"/>
  <c r="AD146"/>
  <c r="AE146" s="1"/>
  <c r="AD148"/>
  <c r="AE148" s="1"/>
  <c r="J29"/>
  <c r="J21"/>
  <c r="L21"/>
  <c r="O21"/>
  <c r="J75"/>
  <c r="M70"/>
  <c r="J90"/>
  <c r="U87"/>
  <c r="U70" s="1"/>
  <c r="Y87"/>
  <c r="Y70" s="1"/>
  <c r="AC87"/>
  <c r="AC70" s="1"/>
  <c r="V13"/>
  <c r="AH13"/>
  <c r="P100"/>
  <c r="L16"/>
  <c r="O16"/>
  <c r="Q16"/>
  <c r="S16"/>
  <c r="U16"/>
  <c r="W16"/>
  <c r="Y16"/>
  <c r="AA16"/>
  <c r="AC16"/>
  <c r="AE16"/>
  <c r="AG16"/>
  <c r="J113"/>
  <c r="J108" s="1"/>
  <c r="R102"/>
  <c r="T102"/>
  <c r="V102"/>
  <c r="X102"/>
  <c r="R14"/>
  <c r="T14"/>
  <c r="V14"/>
  <c r="V12" s="1"/>
  <c r="L13"/>
  <c r="O13"/>
  <c r="J16"/>
  <c r="L15"/>
  <c r="O15"/>
  <c r="Q101"/>
  <c r="Q13" s="1"/>
  <c r="S101"/>
  <c r="U101"/>
  <c r="U13" s="1"/>
  <c r="W101"/>
  <c r="Y101"/>
  <c r="J103"/>
  <c r="J15" s="1"/>
  <c r="AA101"/>
  <c r="AC101"/>
  <c r="AG101"/>
  <c r="AG13" s="1"/>
  <c r="Z101"/>
  <c r="AH12"/>
  <c r="X14"/>
  <c r="X12" s="1"/>
  <c r="X18"/>
  <c r="AF18"/>
  <c r="AF14"/>
  <c r="T18"/>
  <c r="O20"/>
  <c r="S20"/>
  <c r="S14" s="1"/>
  <c r="U20"/>
  <c r="U14" s="1"/>
  <c r="W20"/>
  <c r="W14" s="1"/>
  <c r="Y20"/>
  <c r="Y14" s="1"/>
  <c r="AA20"/>
  <c r="AA14" s="1"/>
  <c r="AC20"/>
  <c r="AC14" s="1"/>
  <c r="AG20"/>
  <c r="AG14" s="1"/>
  <c r="L20"/>
  <c r="Q20"/>
  <c r="Q18" s="1"/>
  <c r="J87"/>
  <c r="AD96"/>
  <c r="AE96" s="1"/>
  <c r="AE95" s="1"/>
  <c r="AE94" s="1"/>
  <c r="AB18"/>
  <c r="AH18"/>
  <c r="J70"/>
  <c r="AD92"/>
  <c r="T13"/>
  <c r="T12" s="1"/>
  <c r="R18"/>
  <c r="R12"/>
  <c r="Z19"/>
  <c r="V18"/>
  <c r="M41"/>
  <c r="M36" s="1"/>
  <c r="M20" s="1"/>
  <c r="P41"/>
  <c r="P36" s="1"/>
  <c r="P20" s="1"/>
  <c r="P14" s="1"/>
  <c r="AB12"/>
  <c r="S13"/>
  <c r="S12" s="1"/>
  <c r="U18"/>
  <c r="W13"/>
  <c r="W12" s="1"/>
  <c r="Y18"/>
  <c r="Y13"/>
  <c r="Y12" s="1"/>
  <c r="O18"/>
  <c r="O14"/>
  <c r="M18"/>
  <c r="M14"/>
  <c r="M12" s="1"/>
  <c r="AD116"/>
  <c r="AE117"/>
  <c r="AE116" s="1"/>
  <c r="Z115"/>
  <c r="Z112"/>
  <c r="Z107" s="1"/>
  <c r="Z102" s="1"/>
  <c r="Z14" s="1"/>
  <c r="J28"/>
  <c r="J24"/>
  <c r="J19" s="1"/>
  <c r="AA13"/>
  <c r="AA12" s="1"/>
  <c r="AC18"/>
  <c r="AC13"/>
  <c r="AC12" s="1"/>
  <c r="Z13"/>
  <c r="Z18"/>
  <c r="L18"/>
  <c r="L14"/>
  <c r="AE92"/>
  <c r="AE91" s="1"/>
  <c r="AE90" s="1"/>
  <c r="AD91"/>
  <c r="AD90" s="1"/>
  <c r="AD95"/>
  <c r="AD94" s="1"/>
  <c r="AD140"/>
  <c r="AD139" s="1"/>
  <c r="AD135" s="1"/>
  <c r="AD130" s="1"/>
  <c r="AD101" s="1"/>
  <c r="AE141"/>
  <c r="AE140" s="1"/>
  <c r="AE139" s="1"/>
  <c r="AE135" s="1"/>
  <c r="AE130" s="1"/>
  <c r="AE101" s="1"/>
  <c r="AD30"/>
  <c r="AD54"/>
  <c r="J41"/>
  <c r="J36" s="1"/>
  <c r="K40"/>
  <c r="K35" s="1"/>
  <c r="K19" s="1"/>
  <c r="P40"/>
  <c r="P35" s="1"/>
  <c r="P19" s="1"/>
  <c r="K41"/>
  <c r="K36" s="1"/>
  <c r="K20" s="1"/>
  <c r="K14" s="1"/>
  <c r="Q116"/>
  <c r="AD30" i="7"/>
  <c r="AD29" s="1"/>
  <c r="Z149"/>
  <c r="Z148"/>
  <c r="V29"/>
  <c r="W29"/>
  <c r="X29"/>
  <c r="Y29"/>
  <c r="Z29"/>
  <c r="U29"/>
  <c r="Q143"/>
  <c r="AG12" i="10" l="1"/>
  <c r="U12"/>
  <c r="L12"/>
  <c r="O12"/>
  <c r="J100"/>
  <c r="J20"/>
  <c r="J14" s="1"/>
  <c r="AG18"/>
  <c r="AA18"/>
  <c r="W18"/>
  <c r="S18"/>
  <c r="Z12"/>
  <c r="K18"/>
  <c r="K13"/>
  <c r="K12" s="1"/>
  <c r="Q115"/>
  <c r="Q112"/>
  <c r="Q107" s="1"/>
  <c r="Q102" s="1"/>
  <c r="Q14" s="1"/>
  <c r="Q12" s="1"/>
  <c r="P13"/>
  <c r="P12" s="1"/>
  <c r="P18"/>
  <c r="AD29"/>
  <c r="AD24" s="1"/>
  <c r="AD19" s="1"/>
  <c r="AE30"/>
  <c r="AE29" s="1"/>
  <c r="AE24" s="1"/>
  <c r="AE19" s="1"/>
  <c r="J18"/>
  <c r="J13"/>
  <c r="J12" s="1"/>
  <c r="AD115"/>
  <c r="AD112"/>
  <c r="AD107" s="1"/>
  <c r="AD102" s="1"/>
  <c r="AD87"/>
  <c r="AD70" s="1"/>
  <c r="AE54"/>
  <c r="AE53" s="1"/>
  <c r="AE52" s="1"/>
  <c r="AE41" s="1"/>
  <c r="AE36" s="1"/>
  <c r="AD53"/>
  <c r="AD52" s="1"/>
  <c r="AD41" s="1"/>
  <c r="AD36" s="1"/>
  <c r="AD20" s="1"/>
  <c r="AE115"/>
  <c r="AE112"/>
  <c r="AE107" s="1"/>
  <c r="AE102" s="1"/>
  <c r="AE87"/>
  <c r="AE70" s="1"/>
  <c r="AE30" i="7"/>
  <c r="AE29" s="1"/>
  <c r="AA97"/>
  <c r="S54"/>
  <c r="O70"/>
  <c r="O124"/>
  <c r="P28"/>
  <c r="Z100"/>
  <c r="Z144"/>
  <c r="Z145"/>
  <c r="Z146"/>
  <c r="Z147"/>
  <c r="Z143"/>
  <c r="C18" i="8"/>
  <c r="AD13" i="10" l="1"/>
  <c r="AD18"/>
  <c r="AD14"/>
  <c r="AE13"/>
  <c r="AE20"/>
  <c r="AE14" s="1"/>
  <c r="O28" i="7"/>
  <c r="Z122"/>
  <c r="Z118" s="1"/>
  <c r="Z117" s="1"/>
  <c r="Z133"/>
  <c r="S24"/>
  <c r="P24"/>
  <c r="S97"/>
  <c r="Z94"/>
  <c r="Z92" s="1"/>
  <c r="Z91" s="1"/>
  <c r="P94"/>
  <c r="AD94" s="1"/>
  <c r="AE94" s="1"/>
  <c r="Z98"/>
  <c r="P98"/>
  <c r="Q98"/>
  <c r="Z150"/>
  <c r="Z142" s="1"/>
  <c r="Z141" s="1"/>
  <c r="Z137" s="1"/>
  <c r="Z132" s="1"/>
  <c r="Q150"/>
  <c r="Z54"/>
  <c r="R118"/>
  <c r="R117" s="1"/>
  <c r="S118"/>
  <c r="S117" s="1"/>
  <c r="T117"/>
  <c r="U118"/>
  <c r="U117" s="1"/>
  <c r="V118"/>
  <c r="V117" s="1"/>
  <c r="W118"/>
  <c r="W117" s="1"/>
  <c r="X118"/>
  <c r="X117" s="1"/>
  <c r="Y118"/>
  <c r="Y117" s="1"/>
  <c r="AA118"/>
  <c r="AA117" s="1"/>
  <c r="AB118"/>
  <c r="AB117" s="1"/>
  <c r="AC118"/>
  <c r="AC117" s="1"/>
  <c r="AF118"/>
  <c r="AF117" s="1"/>
  <c r="Q119"/>
  <c r="P122"/>
  <c r="AD122" s="1"/>
  <c r="AE122" s="1"/>
  <c r="AF53"/>
  <c r="AF52" s="1"/>
  <c r="AF41" s="1"/>
  <c r="AG53"/>
  <c r="AG52" s="1"/>
  <c r="AG41" s="1"/>
  <c r="R53"/>
  <c r="R52" s="1"/>
  <c r="R41" s="1"/>
  <c r="S53"/>
  <c r="S52" s="1"/>
  <c r="S41" s="1"/>
  <c r="T53"/>
  <c r="T52" s="1"/>
  <c r="T41" s="1"/>
  <c r="U53"/>
  <c r="U52" s="1"/>
  <c r="U41" s="1"/>
  <c r="V53"/>
  <c r="V52" s="1"/>
  <c r="V41" s="1"/>
  <c r="W52"/>
  <c r="W41" s="1"/>
  <c r="X53"/>
  <c r="X52" s="1"/>
  <c r="X41" s="1"/>
  <c r="Y53"/>
  <c r="Y52" s="1"/>
  <c r="Y41" s="1"/>
  <c r="AA52"/>
  <c r="AA41" s="1"/>
  <c r="AB53"/>
  <c r="AB52" s="1"/>
  <c r="AB41" s="1"/>
  <c r="AC53"/>
  <c r="AC52" s="1"/>
  <c r="AC41" s="1"/>
  <c r="Q54"/>
  <c r="Q53" s="1"/>
  <c r="Q52" s="1"/>
  <c r="Q41" s="1"/>
  <c r="P54"/>
  <c r="Q97"/>
  <c r="P97"/>
  <c r="P52"/>
  <c r="C12" i="8"/>
  <c r="C13"/>
  <c r="C14"/>
  <c r="C15"/>
  <c r="D20"/>
  <c r="D21"/>
  <c r="D22"/>
  <c r="D23"/>
  <c r="D24"/>
  <c r="D25"/>
  <c r="D19"/>
  <c r="D13"/>
  <c r="D14"/>
  <c r="D15"/>
  <c r="D17"/>
  <c r="D12"/>
  <c r="D28"/>
  <c r="D29"/>
  <c r="D30"/>
  <c r="D31"/>
  <c r="D32"/>
  <c r="D33"/>
  <c r="D27"/>
  <c r="D34"/>
  <c r="E26"/>
  <c r="F26"/>
  <c r="G26"/>
  <c r="H26"/>
  <c r="I26"/>
  <c r="J26"/>
  <c r="K26"/>
  <c r="L26"/>
  <c r="C26"/>
  <c r="E11"/>
  <c r="F18"/>
  <c r="H18"/>
  <c r="J18"/>
  <c r="L18"/>
  <c r="F11"/>
  <c r="H16"/>
  <c r="J16"/>
  <c r="J11" s="1"/>
  <c r="L16"/>
  <c r="L11" s="1"/>
  <c r="E18"/>
  <c r="G18"/>
  <c r="I18"/>
  <c r="K18"/>
  <c r="K16"/>
  <c r="K11" s="1"/>
  <c r="I16"/>
  <c r="I11" s="1"/>
  <c r="G16"/>
  <c r="G11" s="1"/>
  <c r="P148" i="7"/>
  <c r="Q147"/>
  <c r="Q148"/>
  <c r="P95"/>
  <c r="O95"/>
  <c r="O127"/>
  <c r="O141"/>
  <c r="P141"/>
  <c r="Z97"/>
  <c r="V142"/>
  <c r="W142"/>
  <c r="X142"/>
  <c r="Y142"/>
  <c r="Y141" s="1"/>
  <c r="AB142"/>
  <c r="AB141" s="1"/>
  <c r="AB137" s="1"/>
  <c r="AB132" s="1"/>
  <c r="AC142"/>
  <c r="AC141" s="1"/>
  <c r="AC137" s="1"/>
  <c r="AC132" s="1"/>
  <c r="AF142"/>
  <c r="AF141" s="1"/>
  <c r="AF137" s="1"/>
  <c r="AF132" s="1"/>
  <c r="AG142"/>
  <c r="AG141" s="1"/>
  <c r="AG137" s="1"/>
  <c r="AG132" s="1"/>
  <c r="AH142"/>
  <c r="AH141" s="1"/>
  <c r="AH137" s="1"/>
  <c r="AH132" s="1"/>
  <c r="T142"/>
  <c r="S142"/>
  <c r="R142"/>
  <c r="P151"/>
  <c r="P139" s="1"/>
  <c r="P143"/>
  <c r="AD143" s="1"/>
  <c r="AE143" s="1"/>
  <c r="P144"/>
  <c r="P145"/>
  <c r="P146"/>
  <c r="P147"/>
  <c r="AD147" s="1"/>
  <c r="AE147" s="1"/>
  <c r="P150"/>
  <c r="Q139"/>
  <c r="Q134" s="1"/>
  <c r="R139"/>
  <c r="R134" s="1"/>
  <c r="S139"/>
  <c r="T139"/>
  <c r="T134" s="1"/>
  <c r="U139"/>
  <c r="U134" s="1"/>
  <c r="V139"/>
  <c r="V134" s="1"/>
  <c r="W139"/>
  <c r="X139"/>
  <c r="X134" s="1"/>
  <c r="Y139"/>
  <c r="Y134" s="1"/>
  <c r="Z139"/>
  <c r="Z134" s="1"/>
  <c r="AA139"/>
  <c r="AB139"/>
  <c r="AB134" s="1"/>
  <c r="AC139"/>
  <c r="AC134" s="1"/>
  <c r="AD139"/>
  <c r="AD134" s="1"/>
  <c r="AE139"/>
  <c r="AF139"/>
  <c r="AF134" s="1"/>
  <c r="AG139"/>
  <c r="AG134" s="1"/>
  <c r="AH139"/>
  <c r="AH134" s="1"/>
  <c r="Q133"/>
  <c r="R133"/>
  <c r="S133"/>
  <c r="T133"/>
  <c r="U133"/>
  <c r="V133"/>
  <c r="W133"/>
  <c r="X133"/>
  <c r="Y133"/>
  <c r="AA133"/>
  <c r="AB133"/>
  <c r="AC133"/>
  <c r="AD133"/>
  <c r="AE133"/>
  <c r="AF133"/>
  <c r="AG133"/>
  <c r="AH133"/>
  <c r="S134"/>
  <c r="W134"/>
  <c r="AA134"/>
  <c r="AE134"/>
  <c r="Q135"/>
  <c r="R135"/>
  <c r="S135"/>
  <c r="T135"/>
  <c r="U135"/>
  <c r="V135"/>
  <c r="W135"/>
  <c r="X135"/>
  <c r="Y135"/>
  <c r="Z135"/>
  <c r="AA135"/>
  <c r="AB135"/>
  <c r="AC135"/>
  <c r="AD135"/>
  <c r="AE135"/>
  <c r="AF135"/>
  <c r="AG135"/>
  <c r="AH135"/>
  <c r="P119"/>
  <c r="AD119" s="1"/>
  <c r="AE119" s="1"/>
  <c r="AE118" s="1"/>
  <c r="S114"/>
  <c r="S109" s="1"/>
  <c r="AA114"/>
  <c r="AA109" s="1"/>
  <c r="AA104" s="1"/>
  <c r="AG114"/>
  <c r="AG109" s="1"/>
  <c r="AG104" s="1"/>
  <c r="AH114"/>
  <c r="AH109" s="1"/>
  <c r="AH104" s="1"/>
  <c r="Q115"/>
  <c r="Q110" s="1"/>
  <c r="R115"/>
  <c r="S115"/>
  <c r="S110" s="1"/>
  <c r="T115"/>
  <c r="T110" s="1"/>
  <c r="U115"/>
  <c r="U110" s="1"/>
  <c r="V115"/>
  <c r="W115"/>
  <c r="W110" s="1"/>
  <c r="X115"/>
  <c r="X110" s="1"/>
  <c r="Y115"/>
  <c r="Y110" s="1"/>
  <c r="Z115"/>
  <c r="AA115"/>
  <c r="AA110" s="1"/>
  <c r="AB115"/>
  <c r="AB110" s="1"/>
  <c r="AC115"/>
  <c r="AC110" s="1"/>
  <c r="AD115"/>
  <c r="AE115"/>
  <c r="AE110" s="1"/>
  <c r="AF115"/>
  <c r="AF110" s="1"/>
  <c r="AG115"/>
  <c r="AG110" s="1"/>
  <c r="AH115"/>
  <c r="Q108"/>
  <c r="R108"/>
  <c r="S108"/>
  <c r="T108"/>
  <c r="U108"/>
  <c r="V108"/>
  <c r="W108"/>
  <c r="X108"/>
  <c r="Y108"/>
  <c r="Z108"/>
  <c r="AA108"/>
  <c r="AB108"/>
  <c r="AC108"/>
  <c r="AD108"/>
  <c r="AE108"/>
  <c r="AF108"/>
  <c r="AG108"/>
  <c r="AH108"/>
  <c r="R110"/>
  <c r="V110"/>
  <c r="Z110"/>
  <c r="AD110"/>
  <c r="AH110"/>
  <c r="Q111"/>
  <c r="R111"/>
  <c r="S111"/>
  <c r="T111"/>
  <c r="U111"/>
  <c r="V111"/>
  <c r="W111"/>
  <c r="X111"/>
  <c r="Y111"/>
  <c r="Z111"/>
  <c r="AA111"/>
  <c r="AB111"/>
  <c r="AC111"/>
  <c r="AD111"/>
  <c r="AE111"/>
  <c r="AF111"/>
  <c r="AG111"/>
  <c r="AH111"/>
  <c r="R106"/>
  <c r="T106"/>
  <c r="V106"/>
  <c r="X106"/>
  <c r="Z106"/>
  <c r="AB106"/>
  <c r="AD106"/>
  <c r="AF106"/>
  <c r="AH106"/>
  <c r="Q64"/>
  <c r="R64"/>
  <c r="S64"/>
  <c r="T64"/>
  <c r="U64"/>
  <c r="V64"/>
  <c r="W64"/>
  <c r="X64"/>
  <c r="Y64"/>
  <c r="Z64"/>
  <c r="AA64"/>
  <c r="AB64"/>
  <c r="AC64"/>
  <c r="AD64"/>
  <c r="AE64"/>
  <c r="AF64"/>
  <c r="AG64"/>
  <c r="AH64"/>
  <c r="Q75"/>
  <c r="R75"/>
  <c r="S75"/>
  <c r="T75"/>
  <c r="U75"/>
  <c r="V75"/>
  <c r="W75"/>
  <c r="X75"/>
  <c r="Y75"/>
  <c r="Z75"/>
  <c r="AA75"/>
  <c r="AB75"/>
  <c r="AC75"/>
  <c r="AD75"/>
  <c r="AE75"/>
  <c r="AF75"/>
  <c r="AG75"/>
  <c r="AH75"/>
  <c r="Q76"/>
  <c r="R76"/>
  <c r="S76"/>
  <c r="T76"/>
  <c r="U76"/>
  <c r="V76"/>
  <c r="W76"/>
  <c r="X76"/>
  <c r="Y76"/>
  <c r="Z76"/>
  <c r="AA76"/>
  <c r="AB76"/>
  <c r="AC76"/>
  <c r="AD76"/>
  <c r="AE76"/>
  <c r="AF76"/>
  <c r="AG76"/>
  <c r="AH76"/>
  <c r="Q70"/>
  <c r="R70"/>
  <c r="S70"/>
  <c r="T70"/>
  <c r="U70"/>
  <c r="V70"/>
  <c r="W70"/>
  <c r="X70"/>
  <c r="Y70"/>
  <c r="Z70"/>
  <c r="AA70"/>
  <c r="AB70"/>
  <c r="AC70"/>
  <c r="AD70"/>
  <c r="AE70"/>
  <c r="AF70"/>
  <c r="AG70"/>
  <c r="AH70"/>
  <c r="Q72"/>
  <c r="R72"/>
  <c r="S72"/>
  <c r="T72"/>
  <c r="U72"/>
  <c r="V72"/>
  <c r="W72"/>
  <c r="X72"/>
  <c r="Y72"/>
  <c r="Z72"/>
  <c r="AA72"/>
  <c r="AB72"/>
  <c r="AC72"/>
  <c r="AD72"/>
  <c r="AE72"/>
  <c r="AF72"/>
  <c r="AG72"/>
  <c r="AH72"/>
  <c r="Q73"/>
  <c r="R73"/>
  <c r="S73"/>
  <c r="T73"/>
  <c r="U73"/>
  <c r="V73"/>
  <c r="W73"/>
  <c r="X73"/>
  <c r="Y73"/>
  <c r="Z73"/>
  <c r="AA73"/>
  <c r="AB73"/>
  <c r="AC73"/>
  <c r="AD73"/>
  <c r="AE73"/>
  <c r="AF73"/>
  <c r="AG73"/>
  <c r="AH73"/>
  <c r="R96"/>
  <c r="R95" s="1"/>
  <c r="S96"/>
  <c r="S95" s="1"/>
  <c r="T96"/>
  <c r="T95" s="1"/>
  <c r="U95"/>
  <c r="V96"/>
  <c r="V95" s="1"/>
  <c r="W96"/>
  <c r="W95" s="1"/>
  <c r="X96"/>
  <c r="X95" s="1"/>
  <c r="Y96"/>
  <c r="Y95" s="1"/>
  <c r="AA96"/>
  <c r="AA95" s="1"/>
  <c r="AB96"/>
  <c r="AB95" s="1"/>
  <c r="AC96"/>
  <c r="AC95" s="1"/>
  <c r="AF96"/>
  <c r="AF95" s="1"/>
  <c r="AG96"/>
  <c r="AG95" s="1"/>
  <c r="AH96"/>
  <c r="AH95" s="1"/>
  <c r="P100"/>
  <c r="P93"/>
  <c r="R92"/>
  <c r="R91" s="1"/>
  <c r="S92"/>
  <c r="S91" s="1"/>
  <c r="T92"/>
  <c r="T91" s="1"/>
  <c r="U92"/>
  <c r="U91" s="1"/>
  <c r="V92"/>
  <c r="V91" s="1"/>
  <c r="W92"/>
  <c r="W91" s="1"/>
  <c r="X92"/>
  <c r="X91" s="1"/>
  <c r="Y92"/>
  <c r="Y91" s="1"/>
  <c r="AA91"/>
  <c r="AB92"/>
  <c r="AB91" s="1"/>
  <c r="AC92"/>
  <c r="AC91" s="1"/>
  <c r="AF92"/>
  <c r="AF91" s="1"/>
  <c r="AG92"/>
  <c r="AG91" s="1"/>
  <c r="AH92"/>
  <c r="AH91" s="1"/>
  <c r="Q93"/>
  <c r="Q40"/>
  <c r="Q35" s="1"/>
  <c r="R40"/>
  <c r="R35" s="1"/>
  <c r="S40"/>
  <c r="T40"/>
  <c r="T35" s="1"/>
  <c r="U40"/>
  <c r="U35" s="1"/>
  <c r="V40"/>
  <c r="V35" s="1"/>
  <c r="W40"/>
  <c r="X40"/>
  <c r="X35" s="1"/>
  <c r="Y40"/>
  <c r="Y35" s="1"/>
  <c r="Z40"/>
  <c r="Z35" s="1"/>
  <c r="AA40"/>
  <c r="AB40"/>
  <c r="AB35" s="1"/>
  <c r="AC40"/>
  <c r="AC35" s="1"/>
  <c r="AD40"/>
  <c r="AD35" s="1"/>
  <c r="AE40"/>
  <c r="AF40"/>
  <c r="AF35" s="1"/>
  <c r="AG40"/>
  <c r="AG35" s="1"/>
  <c r="AH40"/>
  <c r="AH35" s="1"/>
  <c r="AH41"/>
  <c r="Q42"/>
  <c r="Q37" s="1"/>
  <c r="R42"/>
  <c r="R37" s="1"/>
  <c r="S42"/>
  <c r="S37" s="1"/>
  <c r="T42"/>
  <c r="U42"/>
  <c r="U37" s="1"/>
  <c r="V42"/>
  <c r="V37" s="1"/>
  <c r="W42"/>
  <c r="W37" s="1"/>
  <c r="X42"/>
  <c r="Y42"/>
  <c r="Y37" s="1"/>
  <c r="Z42"/>
  <c r="Z37" s="1"/>
  <c r="AA42"/>
  <c r="AA37" s="1"/>
  <c r="AB42"/>
  <c r="AC42"/>
  <c r="AC37" s="1"/>
  <c r="AD42"/>
  <c r="AD37" s="1"/>
  <c r="AE42"/>
  <c r="AE37" s="1"/>
  <c r="AF42"/>
  <c r="AF37" s="1"/>
  <c r="AG42"/>
  <c r="AG37" s="1"/>
  <c r="AH42"/>
  <c r="AH37" s="1"/>
  <c r="S35"/>
  <c r="W35"/>
  <c r="AA35"/>
  <c r="AE35"/>
  <c r="AH36"/>
  <c r="T37"/>
  <c r="X37"/>
  <c r="AB37"/>
  <c r="Q38"/>
  <c r="R38"/>
  <c r="S38"/>
  <c r="T38"/>
  <c r="U38"/>
  <c r="V38"/>
  <c r="W38"/>
  <c r="X38"/>
  <c r="Y38"/>
  <c r="Z38"/>
  <c r="AA38"/>
  <c r="AB38"/>
  <c r="AC38"/>
  <c r="AD38"/>
  <c r="AE38"/>
  <c r="AF38"/>
  <c r="AG38"/>
  <c r="AH38"/>
  <c r="Q24"/>
  <c r="Q19" s="1"/>
  <c r="R24"/>
  <c r="T24"/>
  <c r="U24"/>
  <c r="V24"/>
  <c r="W24"/>
  <c r="X24"/>
  <c r="Y24"/>
  <c r="Z24"/>
  <c r="AA24"/>
  <c r="AB24"/>
  <c r="AC24"/>
  <c r="AD24"/>
  <c r="AE24"/>
  <c r="AF24"/>
  <c r="AG24"/>
  <c r="AH24"/>
  <c r="Q26"/>
  <c r="R26"/>
  <c r="S26"/>
  <c r="T26"/>
  <c r="U26"/>
  <c r="V26"/>
  <c r="W26"/>
  <c r="X26"/>
  <c r="Y26"/>
  <c r="Z26"/>
  <c r="AA26"/>
  <c r="AB26"/>
  <c r="AC26"/>
  <c r="AD26"/>
  <c r="AE26"/>
  <c r="AF26"/>
  <c r="AG26"/>
  <c r="AH26"/>
  <c r="Q27"/>
  <c r="R27"/>
  <c r="S27"/>
  <c r="T27"/>
  <c r="U27"/>
  <c r="V27"/>
  <c r="W27"/>
  <c r="X27"/>
  <c r="Y27"/>
  <c r="Z27"/>
  <c r="AA27"/>
  <c r="AB27"/>
  <c r="AC27"/>
  <c r="AD27"/>
  <c r="AE27"/>
  <c r="AF27"/>
  <c r="AG27"/>
  <c r="AH27"/>
  <c r="S19"/>
  <c r="S22"/>
  <c r="W22"/>
  <c r="AA22"/>
  <c r="AE22"/>
  <c r="P27"/>
  <c r="O27"/>
  <c r="C11" i="8" l="1"/>
  <c r="AG22" i="7"/>
  <c r="AC22"/>
  <c r="Y22"/>
  <c r="U22"/>
  <c r="Q22"/>
  <c r="AH21"/>
  <c r="AD21"/>
  <c r="Z21"/>
  <c r="V21"/>
  <c r="R21"/>
  <c r="AG106"/>
  <c r="AE106"/>
  <c r="AE16" s="1"/>
  <c r="AC106"/>
  <c r="AA106"/>
  <c r="AA16" s="1"/>
  <c r="Y106"/>
  <c r="W106"/>
  <c r="W16" s="1"/>
  <c r="U106"/>
  <c r="S106"/>
  <c r="S16" s="1"/>
  <c r="Q106"/>
  <c r="AD54"/>
  <c r="Z53"/>
  <c r="Z52" s="1"/>
  <c r="Z41" s="1"/>
  <c r="Z36" s="1"/>
  <c r="AE12" i="10"/>
  <c r="AD12"/>
  <c r="AE18"/>
  <c r="AG19" i="7"/>
  <c r="AC19"/>
  <c r="Y19"/>
  <c r="U19"/>
  <c r="AF21"/>
  <c r="X21"/>
  <c r="AE19"/>
  <c r="AA19"/>
  <c r="W19"/>
  <c r="R19"/>
  <c r="AH22"/>
  <c r="AH16" s="1"/>
  <c r="AF22"/>
  <c r="AF16" s="1"/>
  <c r="AD22"/>
  <c r="AD16" s="1"/>
  <c r="AB22"/>
  <c r="AB16" s="1"/>
  <c r="Z22"/>
  <c r="Z16" s="1"/>
  <c r="X22"/>
  <c r="X16" s="1"/>
  <c r="V22"/>
  <c r="V16" s="1"/>
  <c r="T22"/>
  <c r="T16" s="1"/>
  <c r="R22"/>
  <c r="R16" s="1"/>
  <c r="AG21"/>
  <c r="AE21"/>
  <c r="AC21"/>
  <c r="AA21"/>
  <c r="Y21"/>
  <c r="W21"/>
  <c r="U21"/>
  <c r="S21"/>
  <c r="Q21"/>
  <c r="AG105"/>
  <c r="AE105"/>
  <c r="AC105"/>
  <c r="AA105"/>
  <c r="Y105"/>
  <c r="W105"/>
  <c r="U105"/>
  <c r="S105"/>
  <c r="Q105"/>
  <c r="S104"/>
  <c r="AD150"/>
  <c r="AE150" s="1"/>
  <c r="Z96"/>
  <c r="Z95" s="1"/>
  <c r="H11" i="8"/>
  <c r="D16"/>
  <c r="D26"/>
  <c r="D18"/>
  <c r="AD98" i="7"/>
  <c r="AE98" s="1"/>
  <c r="AB21"/>
  <c r="T21"/>
  <c r="AD148"/>
  <c r="AE148" s="1"/>
  <c r="AE117"/>
  <c r="AE114"/>
  <c r="AE109" s="1"/>
  <c r="AE104" s="1"/>
  <c r="AD118"/>
  <c r="AD117" s="1"/>
  <c r="W114"/>
  <c r="W109" s="1"/>
  <c r="W104" s="1"/>
  <c r="AD97"/>
  <c r="Q92"/>
  <c r="Q91" s="1"/>
  <c r="AD93"/>
  <c r="T19"/>
  <c r="AH19"/>
  <c r="AF19"/>
  <c r="AD19"/>
  <c r="AB19"/>
  <c r="Z19"/>
  <c r="X19"/>
  <c r="V19"/>
  <c r="AH88"/>
  <c r="AH71" s="1"/>
  <c r="AF88"/>
  <c r="AF71" s="1"/>
  <c r="X88"/>
  <c r="X71" s="1"/>
  <c r="V88"/>
  <c r="V71" s="1"/>
  <c r="T88"/>
  <c r="T71" s="1"/>
  <c r="AG15"/>
  <c r="AE15"/>
  <c r="AC15"/>
  <c r="AA15"/>
  <c r="Y15"/>
  <c r="W15"/>
  <c r="U15"/>
  <c r="S15"/>
  <c r="Q15"/>
  <c r="AB88"/>
  <c r="AB71" s="1"/>
  <c r="AE97"/>
  <c r="S88"/>
  <c r="S71" s="1"/>
  <c r="Y114"/>
  <c r="Y109" s="1"/>
  <c r="Y104" s="1"/>
  <c r="U114"/>
  <c r="U109" s="1"/>
  <c r="U104" s="1"/>
  <c r="AH20"/>
  <c r="AH14" s="1"/>
  <c r="AG88"/>
  <c r="AG71" s="1"/>
  <c r="AC88"/>
  <c r="AC71" s="1"/>
  <c r="Y88"/>
  <c r="Y71" s="1"/>
  <c r="W88"/>
  <c r="W71" s="1"/>
  <c r="U88"/>
  <c r="U71" s="1"/>
  <c r="AH103"/>
  <c r="AH13" s="1"/>
  <c r="AF103"/>
  <c r="AF13" s="1"/>
  <c r="AB103"/>
  <c r="AB13" s="1"/>
  <c r="Q36"/>
  <c r="AC36"/>
  <c r="AA36"/>
  <c r="Y36"/>
  <c r="Y20" s="1"/>
  <c r="W36"/>
  <c r="U36"/>
  <c r="U20" s="1"/>
  <c r="S36"/>
  <c r="AG36"/>
  <c r="AH105"/>
  <c r="AH15" s="1"/>
  <c r="AF105"/>
  <c r="AF15" s="1"/>
  <c r="AD105"/>
  <c r="AD15" s="1"/>
  <c r="AB105"/>
  <c r="AB15" s="1"/>
  <c r="Z105"/>
  <c r="Z15" s="1"/>
  <c r="X105"/>
  <c r="X15" s="1"/>
  <c r="V105"/>
  <c r="V15" s="1"/>
  <c r="T105"/>
  <c r="T15" s="1"/>
  <c r="R105"/>
  <c r="R15" s="1"/>
  <c r="AG103"/>
  <c r="AG13" s="1"/>
  <c r="AC103"/>
  <c r="AC13" s="1"/>
  <c r="AB36"/>
  <c r="AB20" s="1"/>
  <c r="AB18" s="1"/>
  <c r="X36"/>
  <c r="V36"/>
  <c r="T36"/>
  <c r="T20" s="1"/>
  <c r="T18" s="1"/>
  <c r="R36"/>
  <c r="AF36"/>
  <c r="AF20" s="1"/>
  <c r="Z103"/>
  <c r="AA141"/>
  <c r="AA137" s="1"/>
  <c r="AA132" s="1"/>
  <c r="AA103" s="1"/>
  <c r="AA13" s="1"/>
  <c r="AC114"/>
  <c r="AC109" s="1"/>
  <c r="AC104" s="1"/>
  <c r="X20"/>
  <c r="X18" s="1"/>
  <c r="Q118"/>
  <c r="Q117" s="1"/>
  <c r="S20"/>
  <c r="S14" s="1"/>
  <c r="Z88"/>
  <c r="Z71" s="1"/>
  <c r="AA88"/>
  <c r="AA71" s="1"/>
  <c r="R88"/>
  <c r="R71" s="1"/>
  <c r="AF114"/>
  <c r="AF109" s="1"/>
  <c r="AF104" s="1"/>
  <c r="AD114"/>
  <c r="AD109" s="1"/>
  <c r="AD104" s="1"/>
  <c r="AB114"/>
  <c r="AB109" s="1"/>
  <c r="AB104" s="1"/>
  <c r="Z114"/>
  <c r="Z109" s="1"/>
  <c r="Z104" s="1"/>
  <c r="X114"/>
  <c r="X109" s="1"/>
  <c r="X104" s="1"/>
  <c r="V114"/>
  <c r="V109" s="1"/>
  <c r="V104" s="1"/>
  <c r="T114"/>
  <c r="T109" s="1"/>
  <c r="T104" s="1"/>
  <c r="R114"/>
  <c r="R109" s="1"/>
  <c r="R104" s="1"/>
  <c r="D11" i="8"/>
  <c r="D10" s="1"/>
  <c r="I10"/>
  <c r="L10"/>
  <c r="H10"/>
  <c r="K10"/>
  <c r="G10"/>
  <c r="J10"/>
  <c r="F10"/>
  <c r="E10"/>
  <c r="C10"/>
  <c r="C34" s="1"/>
  <c r="Q100" i="7"/>
  <c r="Q96" s="1"/>
  <c r="Q144"/>
  <c r="AD144" s="1"/>
  <c r="Q145"/>
  <c r="AD145" s="1"/>
  <c r="AE145" s="1"/>
  <c r="Q146"/>
  <c r="AD146" s="1"/>
  <c r="AE146" s="1"/>
  <c r="V141"/>
  <c r="V137" s="1"/>
  <c r="V132" s="1"/>
  <c r="V103" s="1"/>
  <c r="V13" s="1"/>
  <c r="U142"/>
  <c r="Q16" l="1"/>
  <c r="Y16"/>
  <c r="AG16"/>
  <c r="U16"/>
  <c r="AC16"/>
  <c r="V20"/>
  <c r="V18" s="1"/>
  <c r="Z13"/>
  <c r="W20"/>
  <c r="W14" s="1"/>
  <c r="AA20"/>
  <c r="AE144"/>
  <c r="AE142" s="1"/>
  <c r="AE141" s="1"/>
  <c r="AE137" s="1"/>
  <c r="AE132" s="1"/>
  <c r="AE103" s="1"/>
  <c r="AE13" s="1"/>
  <c r="AD142"/>
  <c r="AD141" s="1"/>
  <c r="AD137" s="1"/>
  <c r="AD132" s="1"/>
  <c r="AD103" s="1"/>
  <c r="AD13" s="1"/>
  <c r="AD100"/>
  <c r="AE100" s="1"/>
  <c r="AE96" s="1"/>
  <c r="AE95" s="1"/>
  <c r="AE93"/>
  <c r="AE92" s="1"/>
  <c r="AE91" s="1"/>
  <c r="AD92"/>
  <c r="AD91" s="1"/>
  <c r="AE54"/>
  <c r="AE53" s="1"/>
  <c r="AE52" s="1"/>
  <c r="AE41" s="1"/>
  <c r="AE36" s="1"/>
  <c r="AD53"/>
  <c r="AD52" s="1"/>
  <c r="AD41" s="1"/>
  <c r="AD36" s="1"/>
  <c r="Q114"/>
  <c r="Q109" s="1"/>
  <c r="Q104" s="1"/>
  <c r="Q142"/>
  <c r="Q141" s="1"/>
  <c r="Q137" s="1"/>
  <c r="Q132" s="1"/>
  <c r="Q103" s="1"/>
  <c r="Q13" s="1"/>
  <c r="AF14"/>
  <c r="AF18"/>
  <c r="AH12"/>
  <c r="AB14"/>
  <c r="AB12" s="1"/>
  <c r="AH18"/>
  <c r="AC20"/>
  <c r="AC14" s="1"/>
  <c r="AC12" s="1"/>
  <c r="AG20"/>
  <c r="AG14" s="1"/>
  <c r="AG12" s="1"/>
  <c r="U14"/>
  <c r="U18"/>
  <c r="Y14"/>
  <c r="Y18"/>
  <c r="W18"/>
  <c r="AG18"/>
  <c r="V14"/>
  <c r="V12" s="1"/>
  <c r="R20"/>
  <c r="R14" s="1"/>
  <c r="Z20"/>
  <c r="Z18" s="1"/>
  <c r="T14"/>
  <c r="X14"/>
  <c r="S18"/>
  <c r="AA14"/>
  <c r="AA12" s="1"/>
  <c r="AA18"/>
  <c r="Q95"/>
  <c r="Q88" s="1"/>
  <c r="Q71" s="1"/>
  <c r="Q20" s="1"/>
  <c r="R141"/>
  <c r="R137" s="1"/>
  <c r="R132" s="1"/>
  <c r="R103" s="1"/>
  <c r="R13" s="1"/>
  <c r="S141"/>
  <c r="S137" s="1"/>
  <c r="S132" s="1"/>
  <c r="S103" s="1"/>
  <c r="S13" s="1"/>
  <c r="S12" s="1"/>
  <c r="T141"/>
  <c r="T137" s="1"/>
  <c r="T132" s="1"/>
  <c r="T103" s="1"/>
  <c r="T13" s="1"/>
  <c r="U141"/>
  <c r="U137" s="1"/>
  <c r="U132" s="1"/>
  <c r="U103" s="1"/>
  <c r="U13" s="1"/>
  <c r="W141"/>
  <c r="W137" s="1"/>
  <c r="W132" s="1"/>
  <c r="W103" s="1"/>
  <c r="W13" s="1"/>
  <c r="X141"/>
  <c r="X137" s="1"/>
  <c r="X132" s="1"/>
  <c r="X103" s="1"/>
  <c r="X13" s="1"/>
  <c r="Y137"/>
  <c r="Y132" s="1"/>
  <c r="Y103" s="1"/>
  <c r="Y13" s="1"/>
  <c r="W12" l="1"/>
  <c r="AE88"/>
  <c r="AE71" s="1"/>
  <c r="AE20" s="1"/>
  <c r="AE14" s="1"/>
  <c r="AE12" s="1"/>
  <c r="AC18"/>
  <c r="AD96"/>
  <c r="AD95" s="1"/>
  <c r="AD88" s="1"/>
  <c r="AD71" s="1"/>
  <c r="AD20" s="1"/>
  <c r="U12"/>
  <c r="Z14"/>
  <c r="Z12" s="1"/>
  <c r="Y12"/>
  <c r="R18"/>
  <c r="X12"/>
  <c r="T12"/>
  <c r="R12"/>
  <c r="Q14"/>
  <c r="Q12" s="1"/>
  <c r="Q18"/>
  <c r="P111"/>
  <c r="P108"/>
  <c r="P123"/>
  <c r="P48"/>
  <c r="P42" s="1"/>
  <c r="P37" s="1"/>
  <c r="O151"/>
  <c r="O139" s="1"/>
  <c r="O135"/>
  <c r="O134"/>
  <c r="O133"/>
  <c r="O114"/>
  <c r="O111"/>
  <c r="O106" s="1"/>
  <c r="O109"/>
  <c r="O108"/>
  <c r="K91"/>
  <c r="O73"/>
  <c r="O72"/>
  <c r="O38"/>
  <c r="O22" s="1"/>
  <c r="O26"/>
  <c r="O24"/>
  <c r="O48"/>
  <c r="O42" s="1"/>
  <c r="O37" s="1"/>
  <c r="P114"/>
  <c r="P109" s="1"/>
  <c r="O117"/>
  <c r="P117"/>
  <c r="O123"/>
  <c r="O115" s="1"/>
  <c r="O110" s="1"/>
  <c r="O105" s="1"/>
  <c r="P127"/>
  <c r="P133"/>
  <c r="P135"/>
  <c r="O137"/>
  <c r="O132" s="1"/>
  <c r="O103" s="1"/>
  <c r="N151"/>
  <c r="P134"/>
  <c r="O52"/>
  <c r="O57"/>
  <c r="P57"/>
  <c r="O59"/>
  <c r="P59"/>
  <c r="O67"/>
  <c r="O64" s="1"/>
  <c r="P67"/>
  <c r="P64" s="1"/>
  <c r="P72"/>
  <c r="P73"/>
  <c r="O79"/>
  <c r="P79"/>
  <c r="O81"/>
  <c r="P81"/>
  <c r="O83"/>
  <c r="P83"/>
  <c r="O91"/>
  <c r="P91"/>
  <c r="P88" s="1"/>
  <c r="O44"/>
  <c r="P44"/>
  <c r="O46"/>
  <c r="P46"/>
  <c r="P38"/>
  <c r="P26"/>
  <c r="P22"/>
  <c r="J131" i="9"/>
  <c r="J130"/>
  <c r="J129"/>
  <c r="M128"/>
  <c r="M124" s="1"/>
  <c r="M119" s="1"/>
  <c r="L128"/>
  <c r="K128"/>
  <c r="J127"/>
  <c r="M126"/>
  <c r="M122" s="1"/>
  <c r="M117" s="1"/>
  <c r="L126"/>
  <c r="K126"/>
  <c r="J126"/>
  <c r="L124"/>
  <c r="L122"/>
  <c r="K122"/>
  <c r="J122"/>
  <c r="M120"/>
  <c r="L120"/>
  <c r="K120"/>
  <c r="J120"/>
  <c r="L119"/>
  <c r="M118"/>
  <c r="L118"/>
  <c r="K118"/>
  <c r="J118"/>
  <c r="L117"/>
  <c r="K117"/>
  <c r="J117"/>
  <c r="J115"/>
  <c r="J114"/>
  <c r="J113"/>
  <c r="M112"/>
  <c r="L112"/>
  <c r="K112"/>
  <c r="J111"/>
  <c r="J110"/>
  <c r="J109"/>
  <c r="M108"/>
  <c r="L108"/>
  <c r="L104" s="1"/>
  <c r="L99" s="1"/>
  <c r="L94" s="1"/>
  <c r="K108"/>
  <c r="J108"/>
  <c r="J107"/>
  <c r="M106"/>
  <c r="L106"/>
  <c r="K106"/>
  <c r="J106"/>
  <c r="M104"/>
  <c r="M99" s="1"/>
  <c r="M94" s="1"/>
  <c r="K104"/>
  <c r="K99" s="1"/>
  <c r="M103"/>
  <c r="M98" s="1"/>
  <c r="M93" s="1"/>
  <c r="L103"/>
  <c r="K103"/>
  <c r="K98" s="1"/>
  <c r="K93" s="1"/>
  <c r="J103"/>
  <c r="M100"/>
  <c r="M95" s="1"/>
  <c r="L100"/>
  <c r="K100"/>
  <c r="K95" s="1"/>
  <c r="L98"/>
  <c r="J98"/>
  <c r="M97"/>
  <c r="L97"/>
  <c r="L92" s="1"/>
  <c r="K97"/>
  <c r="J97"/>
  <c r="J92" s="1"/>
  <c r="L95"/>
  <c r="J95"/>
  <c r="L93"/>
  <c r="J93"/>
  <c r="K92"/>
  <c r="J89"/>
  <c r="M88"/>
  <c r="M22" s="1"/>
  <c r="L88"/>
  <c r="K88"/>
  <c r="J87"/>
  <c r="M86"/>
  <c r="M83" s="1"/>
  <c r="L86"/>
  <c r="L83" s="1"/>
  <c r="K86"/>
  <c r="K83"/>
  <c r="J80"/>
  <c r="J79"/>
  <c r="M78"/>
  <c r="L78"/>
  <c r="K78"/>
  <c r="J77"/>
  <c r="M76"/>
  <c r="L76"/>
  <c r="K76"/>
  <c r="J76"/>
  <c r="J75"/>
  <c r="M74"/>
  <c r="L74"/>
  <c r="K74"/>
  <c r="K71" s="1"/>
  <c r="K66" s="1"/>
  <c r="J74"/>
  <c r="M71"/>
  <c r="M68"/>
  <c r="L68"/>
  <c r="K68"/>
  <c r="J68"/>
  <c r="M67"/>
  <c r="L67"/>
  <c r="K67"/>
  <c r="J67"/>
  <c r="M65"/>
  <c r="L65"/>
  <c r="J65"/>
  <c r="J63"/>
  <c r="M62"/>
  <c r="L62"/>
  <c r="K62"/>
  <c r="J62"/>
  <c r="M59"/>
  <c r="L59"/>
  <c r="K59"/>
  <c r="J59"/>
  <c r="J56"/>
  <c r="J55"/>
  <c r="M54"/>
  <c r="L54"/>
  <c r="K54"/>
  <c r="J53"/>
  <c r="M52"/>
  <c r="L52"/>
  <c r="K52"/>
  <c r="J51"/>
  <c r="J50"/>
  <c r="M49"/>
  <c r="L49"/>
  <c r="K49"/>
  <c r="J48"/>
  <c r="J47"/>
  <c r="J46"/>
  <c r="L45"/>
  <c r="L39" s="1"/>
  <c r="L34" s="1"/>
  <c r="K45"/>
  <c r="J44"/>
  <c r="M43"/>
  <c r="L43"/>
  <c r="K43"/>
  <c r="J42"/>
  <c r="M41"/>
  <c r="L41"/>
  <c r="L38" s="1"/>
  <c r="L33" s="1"/>
  <c r="K41"/>
  <c r="M39"/>
  <c r="M34" s="1"/>
  <c r="M38"/>
  <c r="M33" s="1"/>
  <c r="K37"/>
  <c r="K32" s="1"/>
  <c r="M35"/>
  <c r="L35"/>
  <c r="K35"/>
  <c r="J35"/>
  <c r="L32"/>
  <c r="J32"/>
  <c r="J30"/>
  <c r="J28"/>
  <c r="L27"/>
  <c r="K27"/>
  <c r="J27" s="1"/>
  <c r="M26"/>
  <c r="L26"/>
  <c r="M25"/>
  <c r="L25"/>
  <c r="L20" s="1"/>
  <c r="L14" s="1"/>
  <c r="K25"/>
  <c r="J25"/>
  <c r="J20" s="1"/>
  <c r="J14" s="1"/>
  <c r="M24"/>
  <c r="L24"/>
  <c r="L19" s="1"/>
  <c r="K24"/>
  <c r="J24"/>
  <c r="L22"/>
  <c r="M20"/>
  <c r="K20"/>
  <c r="K14" s="1"/>
  <c r="L17"/>
  <c r="J154" i="7"/>
  <c r="J153"/>
  <c r="J152"/>
  <c r="M151"/>
  <c r="L151"/>
  <c r="K151"/>
  <c r="J142"/>
  <c r="M141"/>
  <c r="M137" s="1"/>
  <c r="M132" s="1"/>
  <c r="L141"/>
  <c r="K141"/>
  <c r="K137" s="1"/>
  <c r="K132" s="1"/>
  <c r="J141"/>
  <c r="J137" s="1"/>
  <c r="J132" s="1"/>
  <c r="M139"/>
  <c r="M134" s="1"/>
  <c r="L139"/>
  <c r="K139"/>
  <c r="K134" s="1"/>
  <c r="L137"/>
  <c r="L132" s="1"/>
  <c r="M135"/>
  <c r="L135"/>
  <c r="K135"/>
  <c r="J135"/>
  <c r="L134"/>
  <c r="M133"/>
  <c r="L133"/>
  <c r="K133"/>
  <c r="J133"/>
  <c r="J130"/>
  <c r="J129"/>
  <c r="J128"/>
  <c r="M127"/>
  <c r="L127"/>
  <c r="K127"/>
  <c r="J126"/>
  <c r="J125"/>
  <c r="J124"/>
  <c r="M123"/>
  <c r="M115" s="1"/>
  <c r="M110" s="1"/>
  <c r="L123"/>
  <c r="L115" s="1"/>
  <c r="L110" s="1"/>
  <c r="K123"/>
  <c r="J118"/>
  <c r="J114" s="1"/>
  <c r="J109" s="1"/>
  <c r="J104" s="1"/>
  <c r="M117"/>
  <c r="L117"/>
  <c r="K117"/>
  <c r="J117"/>
  <c r="M114"/>
  <c r="M109" s="1"/>
  <c r="M104" s="1"/>
  <c r="L114"/>
  <c r="L109" s="1"/>
  <c r="L104" s="1"/>
  <c r="K114"/>
  <c r="M111"/>
  <c r="M106" s="1"/>
  <c r="L111"/>
  <c r="L106" s="1"/>
  <c r="K111"/>
  <c r="K106" s="1"/>
  <c r="K109"/>
  <c r="K104" s="1"/>
  <c r="M108"/>
  <c r="L108"/>
  <c r="K108"/>
  <c r="J108"/>
  <c r="J106"/>
  <c r="J96"/>
  <c r="M95"/>
  <c r="M24" s="1"/>
  <c r="L95"/>
  <c r="K95"/>
  <c r="J92"/>
  <c r="M91"/>
  <c r="M88" s="1"/>
  <c r="L91"/>
  <c r="J91" s="1"/>
  <c r="K88"/>
  <c r="J85"/>
  <c r="J84"/>
  <c r="M83"/>
  <c r="L83"/>
  <c r="K83"/>
  <c r="J82"/>
  <c r="M81"/>
  <c r="L81"/>
  <c r="K81"/>
  <c r="J81"/>
  <c r="J80"/>
  <c r="M79"/>
  <c r="L79"/>
  <c r="K79"/>
  <c r="J79"/>
  <c r="M73"/>
  <c r="L73"/>
  <c r="K73"/>
  <c r="J73"/>
  <c r="M72"/>
  <c r="L72"/>
  <c r="K72"/>
  <c r="J72"/>
  <c r="M70"/>
  <c r="L70"/>
  <c r="J70"/>
  <c r="J68"/>
  <c r="M67"/>
  <c r="L67"/>
  <c r="K67"/>
  <c r="J67"/>
  <c r="M64"/>
  <c r="L64"/>
  <c r="K64"/>
  <c r="J64"/>
  <c r="J61"/>
  <c r="J60"/>
  <c r="M59"/>
  <c r="L59"/>
  <c r="K59"/>
  <c r="J58"/>
  <c r="M57"/>
  <c r="L57"/>
  <c r="K57"/>
  <c r="J56"/>
  <c r="J53"/>
  <c r="M52"/>
  <c r="L52"/>
  <c r="K52"/>
  <c r="J51"/>
  <c r="J50"/>
  <c r="J49"/>
  <c r="L48"/>
  <c r="L42" s="1"/>
  <c r="L37" s="1"/>
  <c r="K48"/>
  <c r="J47"/>
  <c r="M46"/>
  <c r="L46"/>
  <c r="K46"/>
  <c r="J45"/>
  <c r="M44"/>
  <c r="M40" s="1"/>
  <c r="M35" s="1"/>
  <c r="L44"/>
  <c r="K44"/>
  <c r="M42"/>
  <c r="M37" s="1"/>
  <c r="K40"/>
  <c r="K35" s="1"/>
  <c r="M38"/>
  <c r="L38"/>
  <c r="K38"/>
  <c r="J38"/>
  <c r="L35"/>
  <c r="J35"/>
  <c r="J33"/>
  <c r="J27" s="1"/>
  <c r="J31"/>
  <c r="L29"/>
  <c r="L28" s="1"/>
  <c r="K29"/>
  <c r="K24" s="1"/>
  <c r="M28"/>
  <c r="M27"/>
  <c r="M22" s="1"/>
  <c r="M16" s="1"/>
  <c r="L27"/>
  <c r="K27"/>
  <c r="K22" s="1"/>
  <c r="K16" s="1"/>
  <c r="M26"/>
  <c r="L26"/>
  <c r="K26"/>
  <c r="J26"/>
  <c r="L24"/>
  <c r="L22"/>
  <c r="M76" l="1"/>
  <c r="L88"/>
  <c r="K75"/>
  <c r="K70" s="1"/>
  <c r="L76"/>
  <c r="L71" s="1"/>
  <c r="J95"/>
  <c r="J123"/>
  <c r="J127"/>
  <c r="P21"/>
  <c r="L16"/>
  <c r="AE18"/>
  <c r="L105"/>
  <c r="L41"/>
  <c r="L36" s="1"/>
  <c r="J22"/>
  <c r="AD14"/>
  <c r="AD12" s="1"/>
  <c r="AD18"/>
  <c r="J44"/>
  <c r="J48"/>
  <c r="J42" s="1"/>
  <c r="J37" s="1"/>
  <c r="J57"/>
  <c r="J59"/>
  <c r="K19"/>
  <c r="J21"/>
  <c r="O76"/>
  <c r="L19"/>
  <c r="M21"/>
  <c r="L21"/>
  <c r="M41"/>
  <c r="M36" s="1"/>
  <c r="K76"/>
  <c r="P115"/>
  <c r="P110" s="1"/>
  <c r="J52"/>
  <c r="K28"/>
  <c r="K41"/>
  <c r="K36" s="1"/>
  <c r="K42"/>
  <c r="K37" s="1"/>
  <c r="K21" s="1"/>
  <c r="J46"/>
  <c r="K115"/>
  <c r="K110" s="1"/>
  <c r="K105" s="1"/>
  <c r="J41"/>
  <c r="J36" s="1"/>
  <c r="J115"/>
  <c r="J110" s="1"/>
  <c r="O104"/>
  <c r="O102" s="1"/>
  <c r="O21"/>
  <c r="J29"/>
  <c r="J83"/>
  <c r="J76" s="1"/>
  <c r="L15"/>
  <c r="L103"/>
  <c r="P75"/>
  <c r="P70" s="1"/>
  <c r="O16"/>
  <c r="K71"/>
  <c r="K20" s="1"/>
  <c r="M71"/>
  <c r="J103"/>
  <c r="K103"/>
  <c r="M103"/>
  <c r="J151"/>
  <c r="J139" s="1"/>
  <c r="J134" s="1"/>
  <c r="J105" s="1"/>
  <c r="P41"/>
  <c r="P36" s="1"/>
  <c r="M105"/>
  <c r="L20"/>
  <c r="L18" s="1"/>
  <c r="M19"/>
  <c r="J16"/>
  <c r="L11" i="9"/>
  <c r="M92"/>
  <c r="M91" s="1"/>
  <c r="J128"/>
  <c r="J124" s="1"/>
  <c r="J119" s="1"/>
  <c r="J52"/>
  <c r="J88"/>
  <c r="P137" i="7"/>
  <c r="P132" s="1"/>
  <c r="P103" s="1"/>
  <c r="M66" i="9"/>
  <c r="L91"/>
  <c r="M19"/>
  <c r="M13" s="1"/>
  <c r="K38"/>
  <c r="K33" s="1"/>
  <c r="K18" s="1"/>
  <c r="K12" s="1"/>
  <c r="K70"/>
  <c r="K65" s="1"/>
  <c r="J112"/>
  <c r="J104" s="1"/>
  <c r="J99" s="1"/>
  <c r="M14"/>
  <c r="L13"/>
  <c r="K22"/>
  <c r="J41"/>
  <c r="J43"/>
  <c r="J45"/>
  <c r="J39" s="1"/>
  <c r="J34" s="1"/>
  <c r="J78"/>
  <c r="J71" s="1"/>
  <c r="J86"/>
  <c r="K124"/>
  <c r="K119" s="1"/>
  <c r="K94" s="1"/>
  <c r="K91" s="1"/>
  <c r="K26"/>
  <c r="M18"/>
  <c r="M12" s="1"/>
  <c r="L71"/>
  <c r="L66" s="1"/>
  <c r="L18" s="1"/>
  <c r="M37"/>
  <c r="M32" s="1"/>
  <c r="M17" s="1"/>
  <c r="M16" s="1"/>
  <c r="L14" i="7"/>
  <c r="J88"/>
  <c r="J71" s="1"/>
  <c r="L102"/>
  <c r="K13"/>
  <c r="K102"/>
  <c r="M20"/>
  <c r="M14" s="1"/>
  <c r="O35"/>
  <c r="O88"/>
  <c r="O41"/>
  <c r="O36" s="1"/>
  <c r="P40"/>
  <c r="P35" s="1"/>
  <c r="P106"/>
  <c r="P16" s="1"/>
  <c r="P104"/>
  <c r="P105"/>
  <c r="P15" s="1"/>
  <c r="P76"/>
  <c r="P71" s="1"/>
  <c r="O15"/>
  <c r="J26" i="9"/>
  <c r="J22"/>
  <c r="J17" s="1"/>
  <c r="J11" s="1"/>
  <c r="M11"/>
  <c r="J19"/>
  <c r="K39"/>
  <c r="K34" s="1"/>
  <c r="K19" s="1"/>
  <c r="J49"/>
  <c r="J54"/>
  <c r="L23" i="6"/>
  <c r="K23"/>
  <c r="L13" i="7" l="1"/>
  <c r="M13"/>
  <c r="P19"/>
  <c r="P13" s="1"/>
  <c r="J20"/>
  <c r="J14" s="1"/>
  <c r="K17" i="9"/>
  <c r="K11" s="1"/>
  <c r="M102" i="7"/>
  <c r="M18"/>
  <c r="O19"/>
  <c r="O13" s="1"/>
  <c r="K15"/>
  <c r="J102"/>
  <c r="J15"/>
  <c r="K14"/>
  <c r="K18"/>
  <c r="M15"/>
  <c r="M12" s="1"/>
  <c r="J28"/>
  <c r="J24"/>
  <c r="J19" s="1"/>
  <c r="O71"/>
  <c r="O20" s="1"/>
  <c r="O14" s="1"/>
  <c r="J83" i="9"/>
  <c r="J66" s="1"/>
  <c r="J94"/>
  <c r="J91" s="1"/>
  <c r="P102" i="7"/>
  <c r="J13" i="9"/>
  <c r="K13"/>
  <c r="K10" s="1"/>
  <c r="M10"/>
  <c r="L12"/>
  <c r="L10" s="1"/>
  <c r="L16"/>
  <c r="L12" i="7"/>
  <c r="P20"/>
  <c r="P14" s="1"/>
  <c r="J38" i="9"/>
  <c r="J33" s="1"/>
  <c r="K16"/>
  <c r="M116" i="6"/>
  <c r="L116"/>
  <c r="J116"/>
  <c r="K116"/>
  <c r="K12" i="7" l="1"/>
  <c r="P12"/>
  <c r="J18"/>
  <c r="J13"/>
  <c r="J12" s="1"/>
  <c r="J18" i="9"/>
  <c r="J16" s="1"/>
  <c r="P18" i="7"/>
  <c r="O12"/>
  <c r="O18"/>
  <c r="J12" i="9"/>
  <c r="J10" s="1"/>
  <c r="M99" i="6"/>
  <c r="L99"/>
  <c r="K99"/>
  <c r="L18" l="1"/>
  <c r="K18"/>
  <c r="J125" l="1"/>
  <c r="J126"/>
  <c r="J127"/>
  <c r="L74"/>
  <c r="M74"/>
  <c r="K74"/>
  <c r="J74" l="1"/>
  <c r="L124"/>
  <c r="M72" l="1"/>
  <c r="K48" l="1"/>
  <c r="L48"/>
  <c r="M48"/>
  <c r="J48" l="1"/>
  <c r="K21"/>
  <c r="L21"/>
  <c r="M21"/>
  <c r="K20"/>
  <c r="L20"/>
  <c r="M20"/>
  <c r="K22"/>
  <c r="L22"/>
  <c r="M22"/>
  <c r="J23"/>
  <c r="J24"/>
  <c r="J20"/>
  <c r="J26"/>
  <c r="J21" s="1"/>
  <c r="J18" l="1"/>
  <c r="J22"/>
  <c r="J91"/>
  <c r="K96"/>
  <c r="L96"/>
  <c r="M96"/>
  <c r="M91" s="1"/>
  <c r="K94"/>
  <c r="L94"/>
  <c r="M94"/>
  <c r="K31"/>
  <c r="L31"/>
  <c r="M31"/>
  <c r="J31"/>
  <c r="K64"/>
  <c r="L64"/>
  <c r="M64"/>
  <c r="J64"/>
  <c r="K63"/>
  <c r="L63"/>
  <c r="M63"/>
  <c r="J63"/>
  <c r="K82"/>
  <c r="L82"/>
  <c r="M82"/>
  <c r="J83"/>
  <c r="K58"/>
  <c r="K55" s="1"/>
  <c r="L58"/>
  <c r="L55" s="1"/>
  <c r="M58"/>
  <c r="M55" s="1"/>
  <c r="J59"/>
  <c r="J58" s="1"/>
  <c r="J55" s="1"/>
  <c r="J82" l="1"/>
  <c r="K91"/>
  <c r="L91"/>
  <c r="J16"/>
  <c r="J10" s="1"/>
  <c r="M16"/>
  <c r="M10" s="1"/>
  <c r="L16"/>
  <c r="K16"/>
  <c r="K10" l="1"/>
  <c r="L10"/>
  <c r="K122" l="1"/>
  <c r="K118" s="1"/>
  <c r="K113" s="1"/>
  <c r="L122"/>
  <c r="L118" s="1"/>
  <c r="M122"/>
  <c r="J123"/>
  <c r="J122" s="1"/>
  <c r="K102"/>
  <c r="K93" s="1"/>
  <c r="L102"/>
  <c r="L93" s="1"/>
  <c r="M102"/>
  <c r="M93" s="1"/>
  <c r="J103"/>
  <c r="K84"/>
  <c r="L84"/>
  <c r="M84"/>
  <c r="J84" l="1"/>
  <c r="K88"/>
  <c r="L113"/>
  <c r="L88" s="1"/>
  <c r="J114"/>
  <c r="J118"/>
  <c r="J113" s="1"/>
  <c r="M114"/>
  <c r="M89" s="1"/>
  <c r="M118"/>
  <c r="M113" s="1"/>
  <c r="M88" s="1"/>
  <c r="L114"/>
  <c r="L89" s="1"/>
  <c r="K114"/>
  <c r="K89" s="1"/>
  <c r="J102"/>
  <c r="J93" s="1"/>
  <c r="J99"/>
  <c r="J94" s="1"/>
  <c r="M18"/>
  <c r="M79"/>
  <c r="L79"/>
  <c r="K79"/>
  <c r="J85"/>
  <c r="J110"/>
  <c r="J111"/>
  <c r="J109"/>
  <c r="J76"/>
  <c r="J75"/>
  <c r="J73"/>
  <c r="J71"/>
  <c r="J88" l="1"/>
  <c r="J89"/>
  <c r="J79"/>
  <c r="M35" l="1"/>
  <c r="M30" s="1"/>
  <c r="M15" s="1"/>
  <c r="K50"/>
  <c r="L50"/>
  <c r="M50"/>
  <c r="J47"/>
  <c r="J52"/>
  <c r="J51"/>
  <c r="J49"/>
  <c r="K45"/>
  <c r="L45"/>
  <c r="M45"/>
  <c r="J46"/>
  <c r="J40"/>
  <c r="K39"/>
  <c r="L39"/>
  <c r="M39"/>
  <c r="J38"/>
  <c r="K37"/>
  <c r="L37"/>
  <c r="M37"/>
  <c r="J45" l="1"/>
  <c r="K33"/>
  <c r="K28" s="1"/>
  <c r="J37"/>
  <c r="J39"/>
  <c r="J50"/>
  <c r="M34"/>
  <c r="M29" s="1"/>
  <c r="L34"/>
  <c r="L29" s="1"/>
  <c r="K34"/>
  <c r="K29" s="1"/>
  <c r="M33"/>
  <c r="M28" s="1"/>
  <c r="L28"/>
  <c r="J105" l="1"/>
  <c r="J106"/>
  <c r="J107"/>
  <c r="L104"/>
  <c r="M104"/>
  <c r="K104"/>
  <c r="L120"/>
  <c r="L115" s="1"/>
  <c r="M124"/>
  <c r="M120" s="1"/>
  <c r="M115" s="1"/>
  <c r="K124"/>
  <c r="J124" l="1"/>
  <c r="J120" s="1"/>
  <c r="J115" s="1"/>
  <c r="K120"/>
  <c r="K115" s="1"/>
  <c r="J104"/>
  <c r="J43"/>
  <c r="J44"/>
  <c r="J42"/>
  <c r="K72"/>
  <c r="L72"/>
  <c r="J72"/>
  <c r="K70"/>
  <c r="L70"/>
  <c r="M70"/>
  <c r="M67" s="1"/>
  <c r="M62" s="1"/>
  <c r="M14" s="1"/>
  <c r="M8" s="1"/>
  <c r="J70"/>
  <c r="L108"/>
  <c r="L100" s="1"/>
  <c r="L95" s="1"/>
  <c r="L90" s="1"/>
  <c r="L87" s="1"/>
  <c r="M108"/>
  <c r="M100" s="1"/>
  <c r="M95" s="1"/>
  <c r="M90" s="1"/>
  <c r="K108"/>
  <c r="J108" l="1"/>
  <c r="K100"/>
  <c r="K95" s="1"/>
  <c r="J100"/>
  <c r="J95" s="1"/>
  <c r="J90" s="1"/>
  <c r="M9"/>
  <c r="M87"/>
  <c r="L67"/>
  <c r="L62" s="1"/>
  <c r="L14" s="1"/>
  <c r="L8" s="1"/>
  <c r="J34"/>
  <c r="J29" s="1"/>
  <c r="J61"/>
  <c r="J67"/>
  <c r="J62" s="1"/>
  <c r="K67"/>
  <c r="K62" s="1"/>
  <c r="K14" s="1"/>
  <c r="K8" s="1"/>
  <c r="K90"/>
  <c r="K87" s="1"/>
  <c r="M61"/>
  <c r="M13" s="1"/>
  <c r="L61"/>
  <c r="L13" s="1"/>
  <c r="K66"/>
  <c r="K61" s="1"/>
  <c r="K13" s="1"/>
  <c r="J28"/>
  <c r="J13" s="1"/>
  <c r="L41"/>
  <c r="K41"/>
  <c r="K35" s="1"/>
  <c r="K30" s="1"/>
  <c r="K15" s="1"/>
  <c r="L35" l="1"/>
  <c r="L30" s="1"/>
  <c r="L15" s="1"/>
  <c r="L9" s="1"/>
  <c r="J41"/>
  <c r="J35" s="1"/>
  <c r="J30" s="1"/>
  <c r="J15" s="1"/>
  <c r="J9" s="1"/>
  <c r="J87"/>
  <c r="L7"/>
  <c r="L12"/>
  <c r="M7"/>
  <c r="M6" s="1"/>
  <c r="M12"/>
  <c r="K7"/>
  <c r="K12"/>
  <c r="J14"/>
  <c r="J8" s="1"/>
  <c r="K9"/>
  <c r="L6" l="1"/>
  <c r="J7"/>
  <c r="J6" s="1"/>
  <c r="J12"/>
  <c r="K6"/>
</calcChain>
</file>

<file path=xl/sharedStrings.xml><?xml version="1.0" encoding="utf-8"?>
<sst xmlns="http://schemas.openxmlformats.org/spreadsheetml/2006/main" count="1046" uniqueCount="219">
  <si>
    <t>Примечания</t>
  </si>
  <si>
    <t>Источник финансирования</t>
  </si>
  <si>
    <t>Год начала строительства/ проектирования</t>
  </si>
  <si>
    <t>Год окончания строительства/ проектирования</t>
  </si>
  <si>
    <t>№ п/п</t>
  </si>
  <si>
    <t>Наименование мероприятий</t>
  </si>
  <si>
    <t xml:space="preserve">Проектная мощность </t>
  </si>
  <si>
    <t>Диаметр, мм</t>
  </si>
  <si>
    <t>Водоотведение.</t>
  </si>
  <si>
    <t>График финансирования и реализации мероприятий (тыс. руб.)</t>
  </si>
  <si>
    <t xml:space="preserve">Финансовая потребность, тыс. руб. </t>
  </si>
  <si>
    <r>
      <t>м</t>
    </r>
    <r>
      <rPr>
        <vertAlign val="superscript"/>
        <sz val="11"/>
        <color theme="1"/>
        <rFont val="Times New Roman"/>
        <family val="1"/>
        <charset val="204"/>
      </rPr>
      <t>3</t>
    </r>
    <r>
      <rPr>
        <sz val="11"/>
        <color theme="1"/>
        <rFont val="Times New Roman"/>
        <family val="1"/>
        <charset val="204"/>
      </rPr>
      <t>/ч</t>
    </r>
  </si>
  <si>
    <r>
      <t>м</t>
    </r>
    <r>
      <rPr>
        <vertAlign val="superscript"/>
        <sz val="11"/>
        <color theme="1"/>
        <rFont val="Times New Roman"/>
        <family val="1"/>
        <charset val="204"/>
      </rPr>
      <t>3</t>
    </r>
    <r>
      <rPr>
        <sz val="11"/>
        <color theme="1"/>
        <rFont val="Times New Roman"/>
        <family val="1"/>
        <charset val="204"/>
      </rPr>
      <t>/
сутки</t>
    </r>
  </si>
  <si>
    <t>прочие средства</t>
  </si>
  <si>
    <t>бюджетные средства</t>
  </si>
  <si>
    <t xml:space="preserve">Всего </t>
  </si>
  <si>
    <t xml:space="preserve">Реконструкция главного канализационного коллектора в г. Калининграде </t>
  </si>
  <si>
    <t>1200/800 1600/1600</t>
  </si>
  <si>
    <t>800/600</t>
  </si>
  <si>
    <t xml:space="preserve"> Реконструкция канализационных очистных сооружений в пос. Прибрежный </t>
  </si>
  <si>
    <t>Строительство разгрузочного коллектора по ул.Тихорецкой в Московском районе г.Калининграда</t>
  </si>
  <si>
    <t>до  90000</t>
  </si>
  <si>
    <t>500/400</t>
  </si>
  <si>
    <t xml:space="preserve">Реконструкция водопроводного дюкера в районе «Музея мирового океана» (2 нитки) </t>
  </si>
  <si>
    <t xml:space="preserve"> Реконструкция водопровода по ул. Богатырской</t>
  </si>
  <si>
    <t>Реконструкция КНС-2 по ул.Полоцкой,64а (проект)</t>
  </si>
  <si>
    <t>600/800</t>
  </si>
  <si>
    <t xml:space="preserve">Реконструкция Южной водопроводной  станции №2 </t>
  </si>
  <si>
    <t>1.4.</t>
  </si>
  <si>
    <t>1.5.</t>
  </si>
  <si>
    <t xml:space="preserve">1. Водоснабжение </t>
  </si>
  <si>
    <t xml:space="preserve"> Модернизация или реконструкция существующих объектов в целях снижения уровня износа существующих объектов</t>
  </si>
  <si>
    <t xml:space="preserve"> Модернизация или реконструкция существующих сетей</t>
  </si>
  <si>
    <t xml:space="preserve"> Модернизация или реконструкция существующих объектов за исключением сетей</t>
  </si>
  <si>
    <t>2.</t>
  </si>
  <si>
    <r>
      <rPr>
        <b/>
        <sz val="10"/>
        <color theme="1"/>
        <rFont val="Calibri"/>
        <family val="2"/>
        <charset val="204"/>
      </rPr>
      <t xml:space="preserve">≈ </t>
    </r>
    <r>
      <rPr>
        <b/>
        <sz val="10"/>
        <color theme="1"/>
        <rFont val="Times New Roman"/>
        <family val="1"/>
        <charset val="204"/>
      </rPr>
      <t>5100</t>
    </r>
  </si>
  <si>
    <t>Протяженность сетей, п. м</t>
  </si>
  <si>
    <t xml:space="preserve">Строительство водовода от ЮВС-2 до ЦВС                        в г. Калининграде </t>
  </si>
  <si>
    <t>Объект в АИП</t>
  </si>
  <si>
    <t>проектирование</t>
  </si>
  <si>
    <t>Строительство  водовода  по проспекту Московскому  от памятника «Катер» до ул. Гюго</t>
  </si>
  <si>
    <t>строительство</t>
  </si>
  <si>
    <t>ОБ</t>
  </si>
  <si>
    <t>ФБ</t>
  </si>
  <si>
    <t>ГБ</t>
  </si>
  <si>
    <t xml:space="preserve"> Строительство новых сетей не связанных с подключением</t>
  </si>
  <si>
    <t>ФГ</t>
  </si>
  <si>
    <t>Строительство магистрального коллектора северо - западной части г.Калининграда</t>
  </si>
  <si>
    <t>Строительство устройства рыбозащитного сооружения  на ЦВС по ул. Спортивная в г. Калининграде</t>
  </si>
  <si>
    <t xml:space="preserve"> Строительство иных объектов (за исключением сетей водоснабжения) не связанных с подключением</t>
  </si>
  <si>
    <t>Строительство новых объектов не связанных с подключением</t>
  </si>
  <si>
    <r>
      <t xml:space="preserve">Увеличение мощности и производительности существующих объектов </t>
    </r>
    <r>
      <rPr>
        <b/>
        <i/>
        <u/>
        <sz val="12"/>
        <color theme="1"/>
        <rFont val="Times New Roman"/>
        <family val="1"/>
        <charset val="204"/>
      </rPr>
      <t xml:space="preserve">за исключением сетей </t>
    </r>
    <r>
      <rPr>
        <b/>
        <i/>
        <sz val="12"/>
        <color theme="1"/>
        <rFont val="Times New Roman"/>
        <family val="1"/>
        <charset val="204"/>
      </rPr>
      <t>за счет платы за подключение</t>
    </r>
  </si>
  <si>
    <t>Расширение Восточной водопроводной станции г. Калининграда</t>
  </si>
  <si>
    <t>Строительство водовода от ул. Коперника до ул. Профессора Баранова</t>
  </si>
  <si>
    <t>Строительство водовода по проспекту Ленинскому в г. Калининграде</t>
  </si>
  <si>
    <t>Строительство водопровода по ул. Авиационной от ул. Гавриленко до ул. Лукашова. в пос. Чкаловск</t>
  </si>
  <si>
    <t>Строительство водопровода по ул. Парковой в пос. Прибрежный</t>
  </si>
  <si>
    <t>Строительство водопровода  по  ул. Строительной до ул. Заводская  в пос.Прибрежный</t>
  </si>
  <si>
    <t>Реконструкция устройства рыбозащитного сооружения в пос. Рыбное  Гурьевского района Калининградской области</t>
  </si>
  <si>
    <t>до                                           4500</t>
  </si>
  <si>
    <t>собственные средства (плата за подключен.)</t>
  </si>
  <si>
    <t>собственные средства (амортизация)</t>
  </si>
  <si>
    <t>всего</t>
  </si>
  <si>
    <t>План технических мероприятий Инвестиционной программы по объектам МП КХ "Водоканал"                                             
на расчетный срок 2016-2018 г. г. без НДС.</t>
  </si>
  <si>
    <t>1.2.</t>
  </si>
  <si>
    <t>1.2.1.</t>
  </si>
  <si>
    <t>1.3.</t>
  </si>
  <si>
    <t xml:space="preserve">1.4.1. </t>
  </si>
  <si>
    <t xml:space="preserve">1.5.1. </t>
  </si>
  <si>
    <t>2.2.</t>
  </si>
  <si>
    <t xml:space="preserve"> Строительство новых сетей связанных с подключением</t>
  </si>
  <si>
    <t>Строительство новых объектов  связанных с подключением</t>
  </si>
  <si>
    <t>1.1.</t>
  </si>
  <si>
    <t>1.1.1.</t>
  </si>
  <si>
    <t>1.2.2.</t>
  </si>
  <si>
    <t>1.2.3.</t>
  </si>
  <si>
    <t>1.2.4.</t>
  </si>
  <si>
    <t>1.2.5.</t>
  </si>
  <si>
    <t>1.2.6.</t>
  </si>
  <si>
    <t xml:space="preserve">1.3.1. </t>
  </si>
  <si>
    <t xml:space="preserve">1.4.2. </t>
  </si>
  <si>
    <t xml:space="preserve">1.4.3. </t>
  </si>
  <si>
    <t>1.5.2.</t>
  </si>
  <si>
    <t>2.1.</t>
  </si>
  <si>
    <t>2.1.1.</t>
  </si>
  <si>
    <t>2.1.2.</t>
  </si>
  <si>
    <t xml:space="preserve">2.1.3. </t>
  </si>
  <si>
    <t xml:space="preserve">2.2.1. </t>
  </si>
  <si>
    <t xml:space="preserve">2.2.2. </t>
  </si>
  <si>
    <t>Остаток стоимости на начало года*</t>
  </si>
  <si>
    <t>Объем финансирования (отчетный год)</t>
  </si>
  <si>
    <t>I кв.</t>
  </si>
  <si>
    <t>II кв.</t>
  </si>
  <si>
    <t>III кв.</t>
  </si>
  <si>
    <t>IV кв.</t>
  </si>
  <si>
    <t>план</t>
  </si>
  <si>
    <t>план**</t>
  </si>
  <si>
    <t>факт**</t>
  </si>
  <si>
    <t>факт</t>
  </si>
  <si>
    <t xml:space="preserve">план </t>
  </si>
  <si>
    <t>за отчетный квартал</t>
  </si>
  <si>
    <t>Осталось профинансировать по результатам отчетного периода*</t>
  </si>
  <si>
    <t>Отклонение***</t>
  </si>
  <si>
    <t>%</t>
  </si>
  <si>
    <t>в том числе за счет</t>
  </si>
  <si>
    <t>уточнения стоимости по результатам утвержденной ПСД</t>
  </si>
  <si>
    <t>уточнения стоимости по результатам закупочных процедур</t>
  </si>
  <si>
    <t>Причины отклонений</t>
  </si>
  <si>
    <t>Утверждаю</t>
  </si>
  <si>
    <t>М.П.</t>
  </si>
  <si>
    <t xml:space="preserve">   </t>
  </si>
  <si>
    <t>№№</t>
  </si>
  <si>
    <t>1.1.2.</t>
  </si>
  <si>
    <t>1.1.3.</t>
  </si>
  <si>
    <t>1.1.3.1.</t>
  </si>
  <si>
    <t>1.1.3.2.</t>
  </si>
  <si>
    <t>1.1.4.</t>
  </si>
  <si>
    <t>1.4.1.</t>
  </si>
  <si>
    <t>2.3.</t>
  </si>
  <si>
    <t>2.4.</t>
  </si>
  <si>
    <t>2.5.</t>
  </si>
  <si>
    <t>2.6.</t>
  </si>
  <si>
    <t>2.7.</t>
  </si>
  <si>
    <t>Прибыль, направляемая на инвестиции:</t>
  </si>
  <si>
    <t>в т.ч. инвестиционная составляющая в тарифе</t>
  </si>
  <si>
    <t>в т.ч. прибыль со свободного сектора</t>
  </si>
  <si>
    <t>в т.ч. от технологического присоединения (для электросетевых компаний)</t>
  </si>
  <si>
    <t>в т.ч. от технологического присоединения генерации</t>
  </si>
  <si>
    <t>Собственные средства</t>
  </si>
  <si>
    <t>в т.ч. от технологического присоединения потребителей</t>
  </si>
  <si>
    <t>Прочая прибыль</t>
  </si>
  <si>
    <t>Амортизация</t>
  </si>
  <si>
    <t>Амортизация, учтенная в тарифе</t>
  </si>
  <si>
    <t>Прочая амортизация</t>
  </si>
  <si>
    <t>Недоиспользованная амортизация прошлых лет</t>
  </si>
  <si>
    <t>Возврат НДС</t>
  </si>
  <si>
    <t>Прочие собственные средства</t>
  </si>
  <si>
    <t>в т.ч. средства допэмиссии</t>
  </si>
  <si>
    <t>Остаток собственных средств на начало года</t>
  </si>
  <si>
    <t>1.</t>
  </si>
  <si>
    <t>Привлеченные средства, в т.ч.:</t>
  </si>
  <si>
    <t>Кредиты</t>
  </si>
  <si>
    <t>Облигационные займы</t>
  </si>
  <si>
    <t>Займы организаций</t>
  </si>
  <si>
    <t>Бюджетное финансирование</t>
  </si>
  <si>
    <t>Средства внешних инвесторов</t>
  </si>
  <si>
    <t>Использование лизинга</t>
  </si>
  <si>
    <t>Прочие привлеченные средства</t>
  </si>
  <si>
    <t>ВСЕГО источников финансирования</t>
  </si>
  <si>
    <t>* В ценах отчетного года</t>
  </si>
  <si>
    <t>** План согласно утвержденной инвестиционной программе</t>
  </si>
  <si>
    <t>*** Накопленным итогом за год</t>
  </si>
  <si>
    <t>* План в соответствии с утвержденной инвестиционной программой</t>
  </si>
  <si>
    <t>** Накопленным итогом за год</t>
  </si>
  <si>
    <t>план*</t>
  </si>
  <si>
    <t>Ввод мощностей</t>
  </si>
  <si>
    <t>Вывод мощностей</t>
  </si>
  <si>
    <t>* План согласно утвержденной инвестиционной программе</t>
  </si>
  <si>
    <t xml:space="preserve">Отчет об исполнении инвестиционной программы, млн. рублей с НДС </t>
  </si>
  <si>
    <r>
      <t xml:space="preserve">строительство </t>
    </r>
    <r>
      <rPr>
        <sz val="10"/>
        <color rgb="FFFF0000"/>
        <rFont val="Times New Roman"/>
        <family val="1"/>
        <charset val="204"/>
      </rPr>
      <t xml:space="preserve"> (объект АИП)</t>
    </r>
  </si>
  <si>
    <r>
      <t xml:space="preserve">Реконструкция главного канализационного коллектора в г. Калининграде  </t>
    </r>
    <r>
      <rPr>
        <b/>
        <sz val="10"/>
        <color rgb="FFFF0000"/>
        <rFont val="Times New Roman"/>
        <family val="1"/>
        <charset val="204"/>
      </rPr>
      <t>(объект АИП)</t>
    </r>
  </si>
  <si>
    <r>
      <t xml:space="preserve">строительство </t>
    </r>
    <r>
      <rPr>
        <sz val="10"/>
        <color rgb="FFFF0000"/>
        <rFont val="Times New Roman"/>
        <family val="1"/>
        <charset val="204"/>
      </rPr>
      <t>(объект АИП)</t>
    </r>
  </si>
  <si>
    <r>
      <t xml:space="preserve"> Реконструкция канализационных очистных сооружений в пос. Прибрежный </t>
    </r>
    <r>
      <rPr>
        <b/>
        <sz val="10"/>
        <color rgb="FFFF0000"/>
        <rFont val="Times New Roman"/>
        <family val="1"/>
        <charset val="204"/>
      </rPr>
      <t>(объект АИП)</t>
    </r>
  </si>
  <si>
    <t>ООО НЦ "Балтэкспертиза" -обследование</t>
  </si>
  <si>
    <t>ООО "Лентисиз-Калининград"-изыскания геолог.</t>
  </si>
  <si>
    <t>ООО "Геоид" - геодез. изыскания</t>
  </si>
  <si>
    <t>ООО "Геоид" -эколог. изыскания</t>
  </si>
  <si>
    <t>ООО "ГермесПлюс"</t>
  </si>
  <si>
    <t>ООО "ГЕОИД" - геолог. изыскания</t>
  </si>
  <si>
    <t>км</t>
  </si>
  <si>
    <t>м3 сут.</t>
  </si>
  <si>
    <t>ООО "ЭКОФЕС" - проектирование</t>
  </si>
  <si>
    <t>Центр инженерных изысканий ООО</t>
  </si>
  <si>
    <t>Центр эпидемиологии</t>
  </si>
  <si>
    <t xml:space="preserve">Отчет об источниках финансирования инвестиционных программ, тыс. рублей </t>
  </si>
  <si>
    <t>Объем финансирования  - 2016 год</t>
  </si>
  <si>
    <t>"____"_____________2016г.</t>
  </si>
  <si>
    <t>Хабазов В.Н.</t>
  </si>
  <si>
    <t>ООО "Калининградпромстройпроект" - проект ЗОС</t>
  </si>
  <si>
    <t>По объектам АИП информацияна предприятии отстутвует</t>
  </si>
  <si>
    <t>И.о. директора МП КХ "Водоканал"</t>
  </si>
  <si>
    <t>Заместитель директора по ОРП</t>
  </si>
  <si>
    <t>Говоровская В.Н.</t>
  </si>
  <si>
    <t>Заместитель директора по экономике, финансам и контролю</t>
  </si>
  <si>
    <t>Левченко С.В.</t>
  </si>
  <si>
    <t>Начальник ОРПР</t>
  </si>
  <si>
    <t>Матусевич Н.П.</t>
  </si>
  <si>
    <t>Орехов А.О.</t>
  </si>
  <si>
    <t>Исполнители:</t>
  </si>
  <si>
    <t>Инженер 1 кат. ОРПР</t>
  </si>
  <si>
    <t>Мичурова Е.В.</t>
  </si>
  <si>
    <t>Заместитель главного бухгалтера</t>
  </si>
  <si>
    <t>Гладышева И.А.</t>
  </si>
  <si>
    <t>Зам. нач-ка ОРПР</t>
  </si>
  <si>
    <t>____________В.В. Семичев</t>
  </si>
  <si>
    <t>"____"____________2016  года</t>
  </si>
  <si>
    <t>Освоено (закрыто актами выполненных работ), тыс. руб.</t>
  </si>
  <si>
    <t>Введено (оформлено актами ввода в эксплуатацию), тыс. руб</t>
  </si>
  <si>
    <t>тыс. рублей</t>
  </si>
  <si>
    <t>Причина отклонения (перевыполнения) плана связана с необходимостью повышения надежности водоснабжения. В настоящее время существующий водопровод по ул.Авиационной тупиковый. Выполнение п.1.2.4. обеспечит кольцевание водопровода, что несомненно улучшит его технические и гидравлические характеристики. Учитывая длительный срок конкурсных процедур, связанных с выбором подрядчика по проектированию и реализации проекта принято решение опережающее приступить к реализации мероприятия.</t>
  </si>
  <si>
    <t xml:space="preserve">Причина отклонения (перевыполнения) плана.
В конце 2015 года (30.12.2015г) МП КХ «Водоканал» получено предписание №78 по устранению нарушений обязательных требований законодательства РФ в области охраны окружающей среды, согласно которому МП КХ «Водоканал» Обязывается: «Оборудовать водозаборное сооружение, служащее для забора воды из р. Старая Преголя для восстановления объема воды в искусственных водохранилищах №1, №2 МУП КХ «Водоканал» (водозабор «Рыбное»), рыбозащитными сооружениями, предупреждающим попадание, травмирование, гибель личинок и молоди рыб на водозаборах и отвода их в рыбохозяйственный водоем. Срок до 01.12.2016г». В этой связи, было принято решение опережающего проектирования объекта. 
</t>
  </si>
  <si>
    <t xml:space="preserve">Южная водопроводная станция №2 расположенная в пос. Малое Борисово г. Калининграда является важнейшей частью системы водоснабжения города. Вода со станции транспортируются по трубопроводам во все районы Калининграда. Ежесуточно станция очищает и подаёт в городскую сеть более 73 тыс. м3 воды, что составляет более 60% от общего объёма подаваемой воды в систему водоснабжения.
В настоящее время на водопроводной станции для обеззараживания воды используется жидкий хлор. Обеззараживание - важнейшая часть процесса водоподготовки. На сегодняшний день нет реальной альтернативы хлорсодержащим реагентам. Только при обработке этими реагентами в любой точке городской сети обеспечивается пролонгированное дезинфицирующее действие. Питьевую воду хлорируют практически во всех городах России и мира, имеющих протяжённую и разветвлённую водопроводную сеть
Хлор в специальных металлических контейнерах под избыточным давлением (масса 1 контейнера около 1 тонны) поступает на предприятие в железнодорожных вагонах с города Волгограда. Хлор является аварийным химически опасным веществом и относится к сильнодействующим ядовитым веществам, что определяет потенциальную опасность аварии, возникающую при его производстве, хранении, транспортировании и применении. МП КХ «Водоканал» имеет 2 химически опасных производственных объекта основным является склад хлора в посёлке Рыбное, Гурьевского района и удалённый от городской черты на 4.5 км. Склад рассчитан на хранение 40 т. 
В последнее время имели место случаи отказа в выдаче виз сотрудникам ООО «Хлорактив» (поставщик) сопровождающим вагоны с хлором, без объяснения причин со стороны консульства Республики Литва. Данное обстоятельство приводило к задержке поставки хлора и как следствие предпосылке возникновения внештатной ситуации связанной с невозможностью обеззараживания воды, соответственно ограничением её подачи населению городского округа.
Ввиду того, что хлор является химически опасным веществом, то при его хранении и разгрузке должны соблюдаться требования СанПиН 2.2.1/2.1 1200-03 «Санитарно-защитные зоны и санитарная классификация предприятий, сооружений и иных объектов» в части соблюдения расстояния не менее 1000 метров до жилых домов. До настоящего времени разгрузка вагонов с реагентами МП КХ «Водоканал» производилась на железнодорожных путях необщего пользования станции Луговое-Новое Калининградской железной дороги, но в связи с строительством жилых домов в пос.Луговое на расстоянии 200м до станции,  использование существующей схемы разгрузки хлора противоречит требованиям СанПиН.
Переговоры с руководством Калининградской железной дороги (филиал ОАО «РЖД») и другими собственниками путей не общего пользования на предмет возможности изменения места разгрузки хлора, положительных результатов не дали.
 Предприятие подготовило оборудование для  обеззараживание воды привозным  гипохлоритом натрия, который значительно дороже жидкого хлора, в связи с чем предприятие несёт неоправданно большие издержки. 
Учитывая сложившиеся обстоятельства, МП КХ «Водоканал» были рассмотрены альтернативные технологии по обеззараживанию питьевой воды, применённые в других городах Российской Федерации.
Наиболее технологически современной и наименее зависимой от геополитической обстановки и специфики географического расположения Калининградской области,  является схема обеззараживания воды с применением гипохлорита натрия, произведённого на электролизной установке расположенной непосредственно на  водоочистных сооружениях. 
Разработка данного направления дезинфекции питьевой воды проводилось на Центральной водопроводной станции г. Калининграда совместно со специалистами лаборатории глубокой очистки воды ОАО «НИИ ВОДГЕО». 
Проведенные технологические испытания показали, что применение  низкоконцентрированного электролизного гипохлорита приводит к снижению образования хлорорганических соединений в питьевой воде на 10 – 15%. Себестоимость 1 кг активного хлора при получении низкоконцентрированного гипохлорита натрия на месте производства в 2  раза дешевле, чем при закупке товарного гипохлорита (без учета транспортных расходов). Кроме того, возможность потребления на месте без необходимости дальних перевозок продукта позволит уменьшить его потери вследствие неизбежного разложения части гипохлорита, с накоплением нежелательной примеси – хлората. 
 Строительство цеха по производству гипохлорита натрия позволит МП КХ         «Водоканал» полностью отказаться от использования жидкого хлора при подготовке питьевой воды в г.Калининграде. 
 Для обеспечения надлежащего обеззараживания воды и обеспечения барьерной роли в отношении хлоррезистентных (устойчивых к воздействию хлора) патогенных микроорганизмов (вирусов, бактерий и споровых)  совместное применение низкоконцентрированного гипохлорита с ультрафиолетовой (УФ) обработкой воды при подаче в разводящую сеть города позволяет сократить общий расход хлорагента до 20 – 30 %. 
Таким образом, как с технологической, так и с экономической  точки зрения, реализация современной комплексной технологической схемы обеззараживания воды, совмещающую применение электролизного гипохлорита натрия  и УФ-обеззараживания очищенной воды, является наиболее рациональным для условий г. Калининграда.
Наличие проекта прошедшего государственную экспертизу до 15.06.2016 года, даст возможность реализации проекта за счет ФЦП УЖЕ В 2016 году. В этой связи, было принято решение опережающего проектирования объекта.
</t>
  </si>
  <si>
    <t xml:space="preserve">Основная причина перевыполнения плана стала реализация данного мероприятия напрямую связанного с технологическим присоединением. 
В настоящее время северо - западная часть города: район пос.Зеленое, пос.Лермонтово, перспективный Северный жилой район не обеспечены централизованной канализацией. 
Для обеспечения перспективной застройки и существующей неканализованной застройки района необходимо строительство магистрального коллектора Северо-западной части г.Калининграда.  Трассируется перспективный коллектор от пром.коллектора вдоль ул.1-ая Большая Окружная дорога, пересекает  Советский пр-т и далее вдоль ул. 2-ая Большая Окружная дорога  до ул.Ломоносова. Общая протяженность порядка 5,1 км. Коллектор на всем протяжении самотечный.  
Одним из наиболее развивающимся - является Северный жилой район. Градостроительной документацией предусмотрено перспективное жилищное строительство на территории прилегающей к трассе коллектора. 
В настоящее время в данных районах уже проживает около 3,9 тыс.человек. При полном развитии районов количество населения проживающего на территориях увеличится до 29,9 тыс.чел.
Общая площадь жилого фонда в границах проектирования составит 796,3 тыс кВ.м.
Кроме того, в границах проектирования предусмотрено размещение объектов социального назначения: детское дошкольное учреждение на 280; 360;  220; 100 мест; объекта среднего общего дошкольного учреждения  на 650; 140 мест.
Только строительство коллектора обеспечит централизованное канализование районов. 
Наличие проекта с положительной государственной экспертизой даст возможность включения объекта в ФЦП, что в свою очередь снимет финансовую нагрузку с заявителей по технологическому присоединению.
</t>
  </si>
  <si>
    <t xml:space="preserve">Приоритетное мероприятие инвестиционной программы т.к. является переходящим инвестиционным мероприятием. Основная причина перевыполнения плана, стала реализация данного мероприятия напрямую связанного с технологическим присоединением. 
Существующая КНС-2 (канализационная насосная станция №2, далее КС-2) по адресу: ул.Полоцкая, 64а постройки до 1945 года также, как и большая часть канализационной сети, несёт в себе необходимость повышенного эксплуатационного внимания.  КНС-2, принимает стоки от левобережной части города, которые, самотечной канализацией направляются к реке Преголя и собираются в приемный резервуар станции перекачки КНС-2 и оттуда перекачиваются через реку Преголя в главный городской коллектор. Поскольку существующий рельеф местности полностью не позволял обеспечить сброс стоков самотеком к реке Преголя, в южной части города появился ряд промежуточных канализационных станций перекачки (КНС-6, 10, 12, 13, 14, 15 и 16). Эти станции позволили обеспечить доставку стоков к КНС-2 с последующей перекачкой на правобережную часть города в главный городской коллектор.
За прошедший почти столетний период времени существенно вырос объем стоков, поступающих на КНС-2. В настоящее время ведется строительство канализационного коллектора по ул.Дзержинского. Строительство данного объекта направлено на  безусловное улучшение ситуации с водоотведением на большой территории района, длительное время не имеющей решения. Однако, до реконструкции КНС-2 прием дополнительного объема стоков по инженерно-связанным сетям невозможен.
Акцентируем Ваше внимание, что КНС-2 и КНС-1 работают на единый напорный коллектор Д=700мм довоенной постройки и возникновение внештатных ситуаций на нем делает невозможным отвод стоков от левобережной части города.
Учитывая перспективы строительства, МП КХ «Водоканал» видит своей задачей   реконструкцию насосной станции, реализация которой позволит повысить надежность ее работы, улучшить операционные и гидравлические характеристики, увеличить производительность.
Таким образом,  реконструкция КНС-2 с напорными коллекторами является абсолютно необходимой в части решения вопросов обеспечения мощностями перспективных и существующих объектов инфраструктуры. 
В настоящее время МУП КХ «Водоканал» ведется сбор исходных данных для проектирования. Разработано технико-экономическое обоснование, оформлен акт выбора трассы напорных коллекторов, заказан проект планировки.
 Проектирование объекта в 2016 году считаем обязательным. 
 МП КХ «Водоканал» принято решения о финансировании проектных работ в текущем году.
</t>
  </si>
  <si>
    <t>за I -ое полугодие 2016 года</t>
  </si>
  <si>
    <t>за отчетный период</t>
  </si>
  <si>
    <t>ИП Нестерук А.  - переводы с анг. Яз на русс.</t>
  </si>
  <si>
    <t>МП Городской центр геодезии</t>
  </si>
  <si>
    <t>ЗападГазЭнергоИнвест ООО-разделы ПД</t>
  </si>
  <si>
    <t>НикорПроект ООО - ППТ</t>
  </si>
  <si>
    <t>Для заключения договора подряда на строительство данного объекта МП КХ "Водоканал" готовит конкурсную документацию в соответствии с правилами и принципами Европейского банка реконструкции и развития. Для осуществления данной деятельности предприятие заключило договор с организациями, выполянющие услуги перевода с русского языка на английский и обратно, а также с экспертными организациями.</t>
  </si>
  <si>
    <t>Директор МП КХ "Водоканал"</t>
  </si>
  <si>
    <t>____________А.Н. Иващенко</t>
  </si>
  <si>
    <t>Центр гигиены и эпидемиологии</t>
  </si>
  <si>
    <t>Геоид ООО</t>
  </si>
  <si>
    <t>за 9 месяцев 2016 года</t>
  </si>
  <si>
    <t>Центр проектных экспертиз ГАУ КО</t>
  </si>
  <si>
    <t>ООО "Европроект и К" - ППТ</t>
  </si>
  <si>
    <t>Отчет о вводах/ выводах объектов за 9 месяцев 2016 года.</t>
  </si>
</sst>
</file>

<file path=xl/styles.xml><?xml version="1.0" encoding="utf-8"?>
<styleSheet xmlns="http://schemas.openxmlformats.org/spreadsheetml/2006/main">
  <numFmts count="2">
    <numFmt numFmtId="43" formatCode="_-* #,##0.00_р_._-;\-* #,##0.00_р_._-;_-* &quot;-&quot;??_р_._-;_-@_-"/>
    <numFmt numFmtId="164" formatCode="#,##0.000"/>
  </numFmts>
  <fonts count="38">
    <font>
      <sz val="11"/>
      <color theme="1"/>
      <name val="Calibri"/>
      <family val="2"/>
      <scheme val="minor"/>
    </font>
    <font>
      <sz val="12"/>
      <color theme="1"/>
      <name val="Times New Roman"/>
      <family val="1"/>
      <charset val="204"/>
    </font>
    <font>
      <sz val="10"/>
      <color theme="1"/>
      <name val="Times New Roman"/>
      <family val="1"/>
      <charset val="204"/>
    </font>
    <font>
      <sz val="10"/>
      <name val="Times New Roman"/>
      <family val="1"/>
      <charset val="204"/>
    </font>
    <font>
      <sz val="11"/>
      <color theme="1"/>
      <name val="Times New Roman"/>
      <family val="1"/>
      <charset val="204"/>
    </font>
    <font>
      <b/>
      <sz val="10"/>
      <color theme="1"/>
      <name val="Times New Roman"/>
      <family val="1"/>
      <charset val="204"/>
    </font>
    <font>
      <sz val="10"/>
      <color rgb="FFFF0000"/>
      <name val="Times New Roman"/>
      <family val="1"/>
      <charset val="204"/>
    </font>
    <font>
      <sz val="11"/>
      <color theme="1"/>
      <name val="Calibri"/>
      <family val="2"/>
      <scheme val="minor"/>
    </font>
    <font>
      <b/>
      <sz val="10"/>
      <name val="Times New Roman"/>
      <family val="1"/>
      <charset val="204"/>
    </font>
    <font>
      <b/>
      <i/>
      <sz val="12"/>
      <color theme="1"/>
      <name val="Times New Roman"/>
      <family val="1"/>
      <charset val="204"/>
    </font>
    <font>
      <vertAlign val="superscript"/>
      <sz val="11"/>
      <color theme="1"/>
      <name val="Times New Roman"/>
      <family val="1"/>
      <charset val="204"/>
    </font>
    <font>
      <b/>
      <sz val="16"/>
      <color theme="1"/>
      <name val="Times New Roman"/>
      <family val="1"/>
      <charset val="204"/>
    </font>
    <font>
      <b/>
      <i/>
      <sz val="10"/>
      <color theme="1"/>
      <name val="Times New Roman"/>
      <family val="1"/>
      <charset val="204"/>
    </font>
    <font>
      <b/>
      <sz val="10"/>
      <color theme="1"/>
      <name val="Calibri"/>
      <family val="2"/>
      <charset val="204"/>
    </font>
    <font>
      <b/>
      <sz val="10"/>
      <color theme="1"/>
      <name val="Calibri"/>
      <family val="2"/>
      <scheme val="minor"/>
    </font>
    <font>
      <b/>
      <i/>
      <u/>
      <sz val="12"/>
      <color theme="1"/>
      <name val="Times New Roman"/>
      <family val="1"/>
      <charset val="204"/>
    </font>
    <font>
      <b/>
      <sz val="11"/>
      <color theme="1"/>
      <name val="Times New Roman"/>
      <family val="1"/>
      <charset val="204"/>
    </font>
    <font>
      <b/>
      <i/>
      <sz val="11"/>
      <color theme="1"/>
      <name val="Times New Roman"/>
      <family val="1"/>
      <charset val="204"/>
    </font>
    <font>
      <sz val="11"/>
      <color rgb="FFFF0000"/>
      <name val="Times New Roman"/>
      <family val="1"/>
      <charset val="204"/>
    </font>
    <font>
      <b/>
      <sz val="11"/>
      <name val="Times New Roman"/>
      <family val="1"/>
      <charset val="204"/>
    </font>
    <font>
      <sz val="11"/>
      <name val="Times New Roman"/>
      <family val="1"/>
      <charset val="204"/>
    </font>
    <font>
      <b/>
      <sz val="11"/>
      <color theme="1"/>
      <name val="Calibri"/>
      <family val="2"/>
      <scheme val="minor"/>
    </font>
    <font>
      <b/>
      <sz val="10"/>
      <color rgb="FFFF0000"/>
      <name val="Times New Roman"/>
      <family val="1"/>
      <charset val="204"/>
    </font>
    <font>
      <sz val="11"/>
      <color rgb="FFFF0000"/>
      <name val="Calibri"/>
      <family val="2"/>
      <scheme val="minor"/>
    </font>
    <font>
      <sz val="10"/>
      <color rgb="FFFF0000"/>
      <name val="Calibri"/>
      <family val="2"/>
      <scheme val="minor"/>
    </font>
    <font>
      <b/>
      <sz val="10"/>
      <color rgb="FFFF0000"/>
      <name val="Calibri"/>
      <family val="2"/>
      <scheme val="minor"/>
    </font>
    <font>
      <b/>
      <sz val="11"/>
      <color rgb="FF00B0F0"/>
      <name val="Times New Roman"/>
      <family val="1"/>
      <charset val="204"/>
    </font>
    <font>
      <b/>
      <sz val="11"/>
      <color rgb="FF00B0F0"/>
      <name val="Calibri"/>
      <family val="2"/>
      <scheme val="minor"/>
    </font>
    <font>
      <sz val="11"/>
      <color rgb="FF00B0F0"/>
      <name val="Times New Roman"/>
      <family val="1"/>
      <charset val="204"/>
    </font>
    <font>
      <sz val="11"/>
      <color rgb="FF00B0F0"/>
      <name val="Calibri"/>
      <family val="2"/>
      <scheme val="minor"/>
    </font>
    <font>
      <b/>
      <sz val="11"/>
      <color theme="5"/>
      <name val="Times New Roman"/>
      <family val="1"/>
      <charset val="204"/>
    </font>
    <font>
      <b/>
      <i/>
      <sz val="11"/>
      <color theme="5"/>
      <name val="Times New Roman"/>
      <family val="1"/>
      <charset val="204"/>
    </font>
    <font>
      <b/>
      <sz val="11"/>
      <color theme="5"/>
      <name val="Calibri"/>
      <family val="2"/>
      <scheme val="minor"/>
    </font>
    <font>
      <b/>
      <sz val="12"/>
      <color theme="1"/>
      <name val="Times New Roman"/>
      <family val="1"/>
      <charset val="204"/>
    </font>
    <font>
      <sz val="14"/>
      <name val="Times New Roman"/>
      <family val="1"/>
      <charset val="204"/>
    </font>
    <font>
      <sz val="14"/>
      <color theme="1"/>
      <name val="Calibri"/>
      <family val="2"/>
      <scheme val="minor"/>
    </font>
    <font>
      <b/>
      <i/>
      <sz val="10"/>
      <name val="Times New Roman"/>
      <family val="1"/>
      <charset val="204"/>
    </font>
    <font>
      <sz val="9"/>
      <color theme="1"/>
      <name val="Times New Roman"/>
      <family val="1"/>
      <charset val="204"/>
    </font>
  </fonts>
  <fills count="8">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FFCC"/>
        <bgColor indexed="64"/>
      </patternFill>
    </fill>
    <fill>
      <patternFill patternType="solid">
        <fgColor rgb="FFFFC00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s>
  <cellStyleXfs count="3">
    <xf numFmtId="0" fontId="0" fillId="0" borderId="0"/>
    <xf numFmtId="43" fontId="7" fillId="0" borderId="0" applyFont="0" applyFill="0" applyBorder="0" applyAlignment="0" applyProtection="0"/>
    <xf numFmtId="0" fontId="7" fillId="0" borderId="0"/>
  </cellStyleXfs>
  <cellXfs count="550">
    <xf numFmtId="0" fontId="0" fillId="0" borderId="0" xfId="0"/>
    <xf numFmtId="0" fontId="2" fillId="0" borderId="1" xfId="0" applyFont="1" applyBorder="1" applyAlignment="1">
      <alignment vertical="top" wrapText="1"/>
    </xf>
    <xf numFmtId="0" fontId="1" fillId="0" borderId="1" xfId="0" applyFont="1" applyBorder="1" applyAlignment="1">
      <alignment vertical="top"/>
    </xf>
    <xf numFmtId="0" fontId="2" fillId="0" borderId="1" xfId="0" applyFont="1" applyBorder="1" applyAlignment="1">
      <alignment vertical="top"/>
    </xf>
    <xf numFmtId="0" fontId="3" fillId="0" borderId="1" xfId="0" applyFont="1" applyFill="1" applyBorder="1" applyAlignment="1">
      <alignment vertical="top" wrapText="1"/>
    </xf>
    <xf numFmtId="0" fontId="6" fillId="0" borderId="1" xfId="0" applyFont="1" applyBorder="1" applyAlignment="1">
      <alignment vertical="top" wrapText="1"/>
    </xf>
    <xf numFmtId="0" fontId="1" fillId="0" borderId="1" xfId="0" applyFont="1" applyBorder="1" applyAlignment="1">
      <alignment horizontal="center" vertical="top"/>
    </xf>
    <xf numFmtId="0" fontId="9" fillId="0" borderId="3" xfId="0" applyFont="1" applyBorder="1" applyAlignment="1">
      <alignment vertical="top"/>
    </xf>
    <xf numFmtId="0" fontId="2" fillId="0" borderId="1" xfId="0" applyFont="1" applyFill="1" applyBorder="1" applyAlignment="1">
      <alignment vertical="top" wrapText="1"/>
    </xf>
    <xf numFmtId="0" fontId="2" fillId="2" borderId="1" xfId="0" applyFont="1" applyFill="1" applyBorder="1" applyAlignment="1">
      <alignment vertical="top"/>
    </xf>
    <xf numFmtId="0" fontId="1" fillId="0" borderId="1" xfId="0" applyFont="1" applyBorder="1" applyAlignment="1">
      <alignment horizontal="left" vertical="top"/>
    </xf>
    <xf numFmtId="4" fontId="5" fillId="0" borderId="1" xfId="0" applyNumberFormat="1" applyFont="1" applyBorder="1" applyAlignment="1">
      <alignment vertical="top"/>
    </xf>
    <xf numFmtId="4" fontId="2" fillId="0" borderId="1" xfId="0" applyNumberFormat="1" applyFont="1" applyBorder="1" applyAlignment="1">
      <alignment vertical="top"/>
    </xf>
    <xf numFmtId="4" fontId="5" fillId="0" borderId="1" xfId="0" applyNumberFormat="1" applyFont="1" applyBorder="1" applyAlignment="1">
      <alignment horizontal="right" vertical="top"/>
    </xf>
    <xf numFmtId="0" fontId="2" fillId="0" borderId="1" xfId="0" applyFont="1" applyBorder="1" applyAlignment="1">
      <alignment horizontal="left" vertical="top" wrapText="1"/>
    </xf>
    <xf numFmtId="0" fontId="3" fillId="2" borderId="1" xfId="0" applyFont="1" applyFill="1" applyBorder="1" applyAlignment="1">
      <alignment vertical="top" wrapText="1"/>
    </xf>
    <xf numFmtId="4" fontId="2" fillId="0" borderId="3" xfId="0" applyNumberFormat="1" applyFont="1" applyBorder="1" applyAlignment="1">
      <alignment vertical="top"/>
    </xf>
    <xf numFmtId="0" fontId="9" fillId="0" borderId="1" xfId="0" applyFont="1" applyBorder="1" applyAlignment="1">
      <alignment vertical="top"/>
    </xf>
    <xf numFmtId="0" fontId="9" fillId="0" borderId="1" xfId="0" applyFont="1" applyBorder="1" applyAlignment="1">
      <alignment vertical="top" wrapText="1"/>
    </xf>
    <xf numFmtId="0" fontId="12" fillId="0" borderId="3" xfId="0" applyFont="1" applyBorder="1" applyAlignment="1">
      <alignment horizontal="center" vertical="top" wrapText="1"/>
    </xf>
    <xf numFmtId="4" fontId="12" fillId="0" borderId="1" xfId="0" applyNumberFormat="1" applyFont="1" applyBorder="1" applyAlignment="1">
      <alignment horizontal="right" vertical="top"/>
    </xf>
    <xf numFmtId="0" fontId="5" fillId="0" borderId="1" xfId="0" applyFont="1" applyBorder="1" applyAlignment="1">
      <alignment horizontal="left" vertical="top" wrapText="1"/>
    </xf>
    <xf numFmtId="4" fontId="1" fillId="0" borderId="1" xfId="0" applyNumberFormat="1" applyFont="1" applyBorder="1" applyAlignment="1">
      <alignment vertical="top"/>
    </xf>
    <xf numFmtId="0" fontId="2" fillId="0" borderId="1" xfId="0" applyFont="1" applyFill="1" applyBorder="1" applyAlignment="1">
      <alignment horizontal="center" vertical="top" wrapText="1"/>
    </xf>
    <xf numFmtId="0" fontId="8" fillId="0" borderId="1" xfId="0" applyFont="1" applyFill="1" applyBorder="1" applyAlignment="1">
      <alignment vertical="top" wrapText="1"/>
    </xf>
    <xf numFmtId="0" fontId="9" fillId="4" borderId="1" xfId="0" applyFont="1" applyFill="1" applyBorder="1" applyAlignment="1">
      <alignment horizontal="center" vertical="top"/>
    </xf>
    <xf numFmtId="0" fontId="9" fillId="4" borderId="11" xfId="0" applyFont="1" applyFill="1" applyBorder="1" applyAlignment="1">
      <alignment horizontal="left" vertical="top"/>
    </xf>
    <xf numFmtId="0" fontId="9" fillId="4" borderId="1" xfId="0" applyFont="1" applyFill="1" applyBorder="1" applyAlignment="1">
      <alignment horizontal="left" vertical="top"/>
    </xf>
    <xf numFmtId="4" fontId="12" fillId="4" borderId="1" xfId="0" applyNumberFormat="1" applyFont="1" applyFill="1" applyBorder="1" applyAlignment="1">
      <alignment horizontal="right" vertical="top"/>
    </xf>
    <xf numFmtId="0" fontId="9" fillId="4" borderId="1" xfId="0" applyFont="1" applyFill="1" applyBorder="1" applyAlignment="1">
      <alignment vertical="top"/>
    </xf>
    <xf numFmtId="4" fontId="12" fillId="4" borderId="1" xfId="0" applyNumberFormat="1" applyFont="1" applyFill="1" applyBorder="1" applyAlignment="1">
      <alignment vertical="top"/>
    </xf>
    <xf numFmtId="0" fontId="1" fillId="0" borderId="3" xfId="0" applyFont="1" applyBorder="1" applyAlignment="1">
      <alignment vertical="top"/>
    </xf>
    <xf numFmtId="4" fontId="2" fillId="0" borderId="1" xfId="0" applyNumberFormat="1" applyFont="1" applyFill="1" applyBorder="1" applyAlignment="1">
      <alignment vertical="top"/>
    </xf>
    <xf numFmtId="0" fontId="9" fillId="0" borderId="1" xfId="0" applyFont="1" applyBorder="1" applyAlignment="1">
      <alignment horizontal="left" vertical="top" wrapText="1"/>
    </xf>
    <xf numFmtId="0" fontId="5" fillId="0" borderId="3" xfId="0" applyFont="1" applyBorder="1" applyAlignment="1">
      <alignment horizontal="center" vertical="top" wrapText="1"/>
    </xf>
    <xf numFmtId="0" fontId="5" fillId="2" borderId="3" xfId="0" applyFont="1" applyFill="1" applyBorder="1" applyAlignment="1">
      <alignment horizontal="center" vertical="top" wrapText="1"/>
    </xf>
    <xf numFmtId="0" fontId="5" fillId="2" borderId="3" xfId="0" applyFont="1" applyFill="1" applyBorder="1" applyAlignment="1">
      <alignment horizontal="center" vertical="top"/>
    </xf>
    <xf numFmtId="0" fontId="5" fillId="2" borderId="4" xfId="0" applyFont="1" applyFill="1" applyBorder="1" applyAlignment="1">
      <alignment horizontal="center" vertical="top"/>
    </xf>
    <xf numFmtId="0" fontId="9" fillId="4" borderId="10" xfId="0" applyFont="1" applyFill="1" applyBorder="1" applyAlignment="1">
      <alignment horizontal="left" vertical="top"/>
    </xf>
    <xf numFmtId="0" fontId="4" fillId="0" borderId="1" xfId="0" applyFont="1" applyBorder="1" applyAlignment="1">
      <alignment horizontal="center" vertical="top" wrapText="1"/>
    </xf>
    <xf numFmtId="0" fontId="5" fillId="0" borderId="1" xfId="0" applyFont="1" applyFill="1" applyBorder="1" applyAlignment="1">
      <alignment vertical="top" wrapText="1"/>
    </xf>
    <xf numFmtId="0" fontId="2" fillId="2" borderId="1" xfId="0" applyFont="1" applyFill="1" applyBorder="1" applyAlignment="1">
      <alignment horizontal="left" vertical="top" wrapText="1"/>
    </xf>
    <xf numFmtId="0" fontId="5" fillId="0" borderId="1" xfId="0" applyFont="1" applyBorder="1" applyAlignment="1">
      <alignment vertical="top" wrapText="1"/>
    </xf>
    <xf numFmtId="0" fontId="8" fillId="0" borderId="3" xfId="0" applyFont="1" applyFill="1" applyBorder="1" applyAlignment="1">
      <alignment vertical="top" wrapText="1"/>
    </xf>
    <xf numFmtId="0" fontId="9" fillId="3" borderId="1" xfId="0" applyFont="1" applyFill="1" applyBorder="1" applyAlignment="1">
      <alignment vertical="top"/>
    </xf>
    <xf numFmtId="0" fontId="5" fillId="2" borderId="3" xfId="0" applyFont="1" applyFill="1" applyBorder="1" applyAlignment="1">
      <alignment horizontal="center" vertical="top"/>
    </xf>
    <xf numFmtId="0" fontId="8" fillId="0" borderId="1" xfId="0" applyFont="1" applyBorder="1" applyAlignment="1">
      <alignment horizontal="center" vertical="top" wrapText="1"/>
    </xf>
    <xf numFmtId="0" fontId="2" fillId="0" borderId="3" xfId="0" applyFont="1" applyBorder="1" applyAlignment="1">
      <alignment horizontal="center" vertical="top" wrapText="1"/>
    </xf>
    <xf numFmtId="0" fontId="2" fillId="2" borderId="1" xfId="0" applyFont="1" applyFill="1" applyBorder="1" applyAlignment="1">
      <alignment horizontal="left" vertical="top" wrapText="1"/>
    </xf>
    <xf numFmtId="0" fontId="3" fillId="2" borderId="5" xfId="0" applyFont="1" applyFill="1" applyBorder="1" applyAlignment="1">
      <alignment vertical="top" wrapText="1"/>
    </xf>
    <xf numFmtId="0" fontId="2" fillId="0" borderId="3" xfId="0" applyFont="1" applyBorder="1" applyAlignment="1">
      <alignment vertical="top" wrapText="1"/>
    </xf>
    <xf numFmtId="4" fontId="2" fillId="0" borderId="1" xfId="0" applyNumberFormat="1" applyFont="1" applyBorder="1" applyAlignment="1"/>
    <xf numFmtId="4" fontId="5" fillId="0" borderId="3" xfId="0" applyNumberFormat="1" applyFont="1" applyBorder="1" applyAlignment="1">
      <alignment vertical="top"/>
    </xf>
    <xf numFmtId="4" fontId="5" fillId="0" borderId="1" xfId="0" applyNumberFormat="1" applyFont="1" applyFill="1" applyBorder="1" applyAlignment="1">
      <alignment vertical="top"/>
    </xf>
    <xf numFmtId="4" fontId="5" fillId="0" borderId="1" xfId="0" applyNumberFormat="1" applyFont="1" applyBorder="1" applyAlignment="1"/>
    <xf numFmtId="164" fontId="5" fillId="0" borderId="1" xfId="0" applyNumberFormat="1" applyFont="1" applyBorder="1" applyAlignment="1">
      <alignment vertical="top"/>
    </xf>
    <xf numFmtId="0" fontId="2" fillId="2" borderId="1" xfId="0" applyFont="1" applyFill="1" applyBorder="1" applyAlignment="1">
      <alignment horizontal="left" vertical="top" wrapText="1"/>
    </xf>
    <xf numFmtId="0" fontId="2" fillId="0" borderId="3" xfId="0" applyFont="1" applyBorder="1" applyAlignment="1">
      <alignment horizontal="center" vertical="top" wrapText="1"/>
    </xf>
    <xf numFmtId="0" fontId="5" fillId="0" borderId="3" xfId="0" applyFont="1" applyBorder="1" applyAlignment="1">
      <alignment horizontal="center" vertical="top" wrapText="1"/>
    </xf>
    <xf numFmtId="0" fontId="5" fillId="0" borderId="3" xfId="0" applyFont="1" applyFill="1" applyBorder="1" applyAlignment="1">
      <alignment horizontal="center" vertical="top" wrapText="1"/>
    </xf>
    <xf numFmtId="2" fontId="2" fillId="0" borderId="1" xfId="0" applyNumberFormat="1" applyFont="1" applyBorder="1" applyAlignment="1">
      <alignment horizontal="right" vertical="top" wrapText="1"/>
    </xf>
    <xf numFmtId="0" fontId="2" fillId="2" borderId="1" xfId="0" applyFont="1" applyFill="1" applyBorder="1" applyAlignment="1">
      <alignment horizontal="left" vertical="top" wrapText="1"/>
    </xf>
    <xf numFmtId="0" fontId="5" fillId="0" borderId="1" xfId="0" applyFont="1" applyFill="1" applyBorder="1" applyAlignment="1">
      <alignment horizontal="justify" vertical="top" wrapText="1"/>
    </xf>
    <xf numFmtId="0" fontId="5" fillId="2" borderId="4" xfId="0" applyFont="1" applyFill="1" applyBorder="1" applyAlignment="1">
      <alignment horizontal="center" vertical="top"/>
    </xf>
    <xf numFmtId="4" fontId="2" fillId="0" borderId="3" xfId="0" applyNumberFormat="1" applyFont="1" applyBorder="1" applyAlignment="1">
      <alignment horizontal="right" vertical="top"/>
    </xf>
    <xf numFmtId="0" fontId="5" fillId="0" borderId="1" xfId="0" applyFont="1" applyFill="1" applyBorder="1" applyAlignment="1">
      <alignment horizontal="left" vertical="top" wrapText="1"/>
    </xf>
    <xf numFmtId="0" fontId="8" fillId="0" borderId="1" xfId="0" applyFont="1" applyBorder="1" applyAlignment="1">
      <alignment horizontal="left" vertical="top" wrapText="1"/>
    </xf>
    <xf numFmtId="0" fontId="2" fillId="0" borderId="3" xfId="0" applyFont="1" applyFill="1" applyBorder="1" applyAlignment="1">
      <alignment horizontal="center" vertical="top" wrapText="1"/>
    </xf>
    <xf numFmtId="0" fontId="5" fillId="0" borderId="3" xfId="0" applyFont="1" applyFill="1" applyBorder="1" applyAlignment="1">
      <alignment horizontal="center" vertical="top" wrapText="1"/>
    </xf>
    <xf numFmtId="0" fontId="5" fillId="0" borderId="4" xfId="0" applyFont="1" applyFill="1" applyBorder="1" applyAlignment="1">
      <alignment horizontal="center" vertical="top" wrapText="1"/>
    </xf>
    <xf numFmtId="4" fontId="5" fillId="0" borderId="3" xfId="0" applyNumberFormat="1" applyFont="1" applyFill="1" applyBorder="1" applyAlignment="1">
      <alignment vertical="top"/>
    </xf>
    <xf numFmtId="4" fontId="2" fillId="0" borderId="3" xfId="0" applyNumberFormat="1" applyFont="1" applyFill="1" applyBorder="1" applyAlignment="1">
      <alignment vertical="top"/>
    </xf>
    <xf numFmtId="0" fontId="2" fillId="0" borderId="1" xfId="0" applyFont="1" applyFill="1" applyBorder="1" applyAlignment="1">
      <alignment horizontal="left" vertical="top" wrapText="1"/>
    </xf>
    <xf numFmtId="2" fontId="2" fillId="0" borderId="1" xfId="0" applyNumberFormat="1" applyFont="1" applyFill="1" applyBorder="1" applyAlignment="1">
      <alignment horizontal="right" vertical="top" wrapText="1"/>
    </xf>
    <xf numFmtId="0" fontId="9" fillId="0" borderId="1" xfId="0" applyFont="1" applyFill="1" applyBorder="1" applyAlignment="1">
      <alignment vertical="top"/>
    </xf>
    <xf numFmtId="4" fontId="12" fillId="0" borderId="1" xfId="0" applyNumberFormat="1" applyFont="1" applyFill="1" applyBorder="1" applyAlignment="1">
      <alignment vertical="top"/>
    </xf>
    <xf numFmtId="0" fontId="9" fillId="0" borderId="1" xfId="0" applyFont="1" applyFill="1" applyBorder="1" applyAlignment="1">
      <alignment horizontal="left" vertical="top"/>
    </xf>
    <xf numFmtId="4" fontId="9" fillId="0" borderId="1" xfId="0" applyNumberFormat="1" applyFont="1" applyFill="1" applyBorder="1" applyAlignment="1">
      <alignment horizontal="right" vertical="top"/>
    </xf>
    <xf numFmtId="49" fontId="2" fillId="2" borderId="4" xfId="0" applyNumberFormat="1" applyFont="1" applyFill="1" applyBorder="1" applyAlignment="1">
      <alignment horizontal="left" vertical="top" wrapText="1"/>
    </xf>
    <xf numFmtId="4" fontId="0" fillId="0" borderId="0" xfId="0" applyNumberFormat="1"/>
    <xf numFmtId="0" fontId="2" fillId="0" borderId="3" xfId="0" applyFont="1" applyFill="1" applyBorder="1" applyAlignment="1">
      <alignment horizontal="center" vertical="top" wrapText="1"/>
    </xf>
    <xf numFmtId="0" fontId="5" fillId="0" borderId="3" xfId="0" applyFont="1" applyBorder="1" applyAlignment="1">
      <alignment horizontal="center" vertical="top" wrapText="1"/>
    </xf>
    <xf numFmtId="0" fontId="2" fillId="0" borderId="3" xfId="0" applyFont="1" applyBorder="1" applyAlignment="1">
      <alignment horizontal="center" vertical="top" wrapText="1"/>
    </xf>
    <xf numFmtId="0" fontId="5" fillId="0" borderId="3" xfId="0" applyFont="1" applyFill="1" applyBorder="1" applyAlignment="1">
      <alignment horizontal="center" vertical="top" wrapText="1"/>
    </xf>
    <xf numFmtId="0" fontId="5" fillId="0" borderId="4" xfId="0" applyFont="1" applyFill="1" applyBorder="1" applyAlignment="1">
      <alignment horizontal="center" vertical="top" wrapText="1"/>
    </xf>
    <xf numFmtId="49" fontId="2" fillId="2" borderId="4" xfId="0" applyNumberFormat="1" applyFont="1" applyFill="1" applyBorder="1" applyAlignment="1">
      <alignment horizontal="left" vertical="top" wrapText="1"/>
    </xf>
    <xf numFmtId="0" fontId="5" fillId="2" borderId="3" xfId="0" applyFont="1" applyFill="1" applyBorder="1" applyAlignment="1">
      <alignment horizontal="center" vertical="top"/>
    </xf>
    <xf numFmtId="0" fontId="5" fillId="2" borderId="3" xfId="0" applyFont="1" applyFill="1" applyBorder="1" applyAlignment="1">
      <alignment horizontal="center" vertical="top" wrapText="1"/>
    </xf>
    <xf numFmtId="0" fontId="8" fillId="0" borderId="3" xfId="0" applyFont="1" applyFill="1" applyBorder="1" applyAlignment="1">
      <alignment vertical="top" wrapText="1"/>
    </xf>
    <xf numFmtId="0" fontId="5" fillId="2" borderId="4" xfId="0" applyFont="1" applyFill="1" applyBorder="1" applyAlignment="1">
      <alignment horizontal="center" vertical="top"/>
    </xf>
    <xf numFmtId="0" fontId="4" fillId="0" borderId="1" xfId="0" applyFont="1" applyBorder="1" applyAlignment="1">
      <alignment horizontal="center" vertical="top" wrapText="1"/>
    </xf>
    <xf numFmtId="0" fontId="9" fillId="4" borderId="10" xfId="0" applyFont="1" applyFill="1" applyBorder="1" applyAlignment="1">
      <alignment horizontal="left" vertical="top"/>
    </xf>
    <xf numFmtId="0" fontId="9" fillId="4" borderId="11" xfId="0" applyFont="1" applyFill="1" applyBorder="1" applyAlignment="1">
      <alignment horizontal="left" vertical="top"/>
    </xf>
    <xf numFmtId="0" fontId="9" fillId="0" borderId="1" xfId="0" applyFont="1" applyBorder="1" applyAlignment="1">
      <alignment horizontal="left" vertical="top" wrapText="1"/>
    </xf>
    <xf numFmtId="0" fontId="2" fillId="0" borderId="3" xfId="0" applyFont="1" applyFill="1" applyBorder="1" applyAlignment="1">
      <alignment horizontal="center" vertical="top" wrapText="1"/>
    </xf>
    <xf numFmtId="0" fontId="5" fillId="0" borderId="3" xfId="0" applyFont="1" applyBorder="1" applyAlignment="1">
      <alignment horizontal="center" vertical="top" wrapText="1"/>
    </xf>
    <xf numFmtId="0" fontId="2" fillId="0" borderId="3" xfId="0" applyFont="1" applyBorder="1" applyAlignment="1">
      <alignment horizontal="center" vertical="top" wrapText="1"/>
    </xf>
    <xf numFmtId="49" fontId="2" fillId="2" borderId="4" xfId="0" applyNumberFormat="1" applyFont="1" applyFill="1" applyBorder="1" applyAlignment="1">
      <alignment horizontal="left" vertical="top" wrapText="1"/>
    </xf>
    <xf numFmtId="0" fontId="5" fillId="2" borderId="3" xfId="0" applyFont="1" applyFill="1" applyBorder="1" applyAlignment="1">
      <alignment horizontal="center" vertical="top" wrapText="1"/>
    </xf>
    <xf numFmtId="0" fontId="9" fillId="0" borderId="1" xfId="0" applyFont="1" applyBorder="1" applyAlignment="1">
      <alignment horizontal="left" vertical="top" wrapText="1"/>
    </xf>
    <xf numFmtId="0" fontId="5" fillId="0" borderId="3" xfId="0" applyFont="1" applyFill="1" applyBorder="1" applyAlignment="1">
      <alignment horizontal="center" vertical="top" wrapText="1"/>
    </xf>
    <xf numFmtId="0" fontId="5" fillId="0" borderId="4" xfId="0" applyFont="1" applyFill="1" applyBorder="1" applyAlignment="1">
      <alignment horizontal="center" vertical="top" wrapText="1"/>
    </xf>
    <xf numFmtId="0" fontId="9" fillId="4" borderId="10" xfId="0" applyFont="1" applyFill="1" applyBorder="1" applyAlignment="1">
      <alignment horizontal="left" vertical="top"/>
    </xf>
    <xf numFmtId="0" fontId="9" fillId="4" borderId="11" xfId="0" applyFont="1" applyFill="1" applyBorder="1" applyAlignment="1">
      <alignment horizontal="left" vertical="top"/>
    </xf>
    <xf numFmtId="0" fontId="5" fillId="2" borderId="3" xfId="0" applyFont="1" applyFill="1" applyBorder="1" applyAlignment="1">
      <alignment horizontal="center" vertical="top"/>
    </xf>
    <xf numFmtId="0" fontId="5" fillId="2" borderId="4" xfId="0" applyFont="1" applyFill="1" applyBorder="1" applyAlignment="1">
      <alignment horizontal="center" vertical="top"/>
    </xf>
    <xf numFmtId="0" fontId="8" fillId="0" borderId="3" xfId="0" applyFont="1" applyFill="1" applyBorder="1" applyAlignment="1">
      <alignment vertical="top" wrapText="1"/>
    </xf>
    <xf numFmtId="0" fontId="11" fillId="0" borderId="2" xfId="0" applyFont="1" applyBorder="1" applyAlignment="1">
      <alignment vertical="top" wrapText="1"/>
    </xf>
    <xf numFmtId="0" fontId="11" fillId="0" borderId="0" xfId="0" applyFont="1" applyBorder="1" applyAlignment="1">
      <alignment horizontal="center" vertical="top" wrapText="1"/>
    </xf>
    <xf numFmtId="0" fontId="11" fillId="0" borderId="0" xfId="0" applyFont="1" applyBorder="1" applyAlignment="1">
      <alignment vertical="top" wrapText="1"/>
    </xf>
    <xf numFmtId="0" fontId="0" fillId="0" borderId="1" xfId="0" applyBorder="1"/>
    <xf numFmtId="4" fontId="0" fillId="0" borderId="1" xfId="0" applyNumberFormat="1" applyBorder="1"/>
    <xf numFmtId="0" fontId="4" fillId="0" borderId="1" xfId="0" applyFont="1" applyBorder="1" applyAlignment="1">
      <alignment horizontal="center" vertical="center" wrapText="1" shrinkToFit="1"/>
    </xf>
    <xf numFmtId="0" fontId="4" fillId="0" borderId="1" xfId="0" applyFont="1" applyBorder="1" applyAlignment="1">
      <alignment horizontal="center" vertical="center" wrapText="1"/>
    </xf>
    <xf numFmtId="0" fontId="1" fillId="0" borderId="5" xfId="0" applyFont="1" applyBorder="1" applyAlignment="1">
      <alignment horizontal="center" vertical="top"/>
    </xf>
    <xf numFmtId="0" fontId="2" fillId="0" borderId="1" xfId="0" applyFont="1" applyBorder="1" applyAlignment="1">
      <alignment horizontal="center" vertical="center" wrapText="1"/>
    </xf>
    <xf numFmtId="0" fontId="2" fillId="0" borderId="2" xfId="0" applyFont="1" applyBorder="1" applyAlignment="1">
      <alignment horizontal="right" vertical="top" wrapText="1"/>
    </xf>
    <xf numFmtId="49" fontId="4" fillId="0" borderId="0" xfId="0" applyNumberFormat="1" applyFont="1" applyFill="1" applyBorder="1" applyAlignment="1">
      <alignment horizontal="center" vertical="center" wrapText="1"/>
    </xf>
    <xf numFmtId="49" fontId="4" fillId="0" borderId="0" xfId="1" applyNumberFormat="1" applyFont="1" applyFill="1" applyBorder="1" applyAlignment="1">
      <alignment horizontal="center" vertical="center" wrapText="1"/>
    </xf>
    <xf numFmtId="0" fontId="4" fillId="0" borderId="0" xfId="0" applyFont="1" applyFill="1" applyBorder="1" applyAlignment="1">
      <alignment vertical="top" wrapText="1"/>
    </xf>
    <xf numFmtId="0" fontId="4" fillId="0" borderId="0" xfId="0" applyFont="1" applyFill="1" applyBorder="1" applyAlignment="1">
      <alignment vertical="top"/>
    </xf>
    <xf numFmtId="0" fontId="4" fillId="0" borderId="0" xfId="0" applyFont="1" applyBorder="1" applyAlignment="1">
      <alignment vertical="top" wrapText="1"/>
    </xf>
    <xf numFmtId="49" fontId="4" fillId="0" borderId="22" xfId="0" applyNumberFormat="1" applyFont="1" applyFill="1" applyBorder="1" applyAlignment="1">
      <alignment horizontal="center" vertical="center" wrapText="1"/>
    </xf>
    <xf numFmtId="0" fontId="0" fillId="0" borderId="0" xfId="0" applyFont="1"/>
    <xf numFmtId="0" fontId="4" fillId="0" borderId="0" xfId="0" applyFont="1"/>
    <xf numFmtId="0" fontId="16" fillId="0" borderId="0" xfId="0" applyFont="1" applyBorder="1" applyAlignment="1">
      <alignment horizontal="center" vertical="top" wrapText="1"/>
    </xf>
    <xf numFmtId="0" fontId="16" fillId="0" borderId="0" xfId="0" applyFont="1" applyBorder="1" applyAlignment="1">
      <alignment vertical="top" wrapText="1"/>
    </xf>
    <xf numFmtId="0" fontId="4" fillId="0" borderId="0" xfId="0" applyFont="1" applyBorder="1" applyAlignment="1">
      <alignment horizontal="right" vertical="top" wrapText="1"/>
    </xf>
    <xf numFmtId="0" fontId="4" fillId="0" borderId="1" xfId="0" applyFont="1" applyFill="1" applyBorder="1" applyAlignment="1">
      <alignment horizontal="center" vertical="top"/>
    </xf>
    <xf numFmtId="0" fontId="4" fillId="0" borderId="23" xfId="0" applyFont="1" applyFill="1" applyBorder="1" applyAlignment="1">
      <alignment horizontal="center" vertical="top"/>
    </xf>
    <xf numFmtId="0" fontId="4" fillId="0" borderId="1" xfId="0" applyFont="1" applyFill="1" applyBorder="1" applyAlignment="1">
      <alignment horizontal="left" vertical="center" wrapText="1"/>
    </xf>
    <xf numFmtId="0" fontId="17" fillId="0" borderId="0" xfId="0" applyFont="1" applyFill="1" applyBorder="1" applyAlignment="1">
      <alignment vertical="top"/>
    </xf>
    <xf numFmtId="0" fontId="4" fillId="0" borderId="0" xfId="0" applyFont="1" applyFill="1" applyBorder="1" applyAlignment="1">
      <alignment horizontal="left" vertical="top" wrapText="1"/>
    </xf>
    <xf numFmtId="4" fontId="4" fillId="0" borderId="0" xfId="0" applyNumberFormat="1" applyFont="1" applyFill="1" applyBorder="1" applyAlignment="1">
      <alignment vertical="top"/>
    </xf>
    <xf numFmtId="0" fontId="17" fillId="0" borderId="0" xfId="0" applyFont="1" applyFill="1" applyBorder="1" applyAlignment="1">
      <alignment vertical="top" wrapText="1"/>
    </xf>
    <xf numFmtId="0" fontId="0" fillId="0" borderId="0" xfId="0" applyFont="1" applyFill="1" applyBorder="1"/>
    <xf numFmtId="0" fontId="0" fillId="0" borderId="0" xfId="0" applyFont="1" applyFill="1" applyBorder="1" applyAlignment="1">
      <alignment vertical="top" wrapText="1"/>
    </xf>
    <xf numFmtId="0" fontId="17" fillId="0" borderId="0" xfId="0" applyFont="1" applyFill="1" applyBorder="1" applyAlignment="1">
      <alignment horizontal="left" vertical="top" wrapText="1"/>
    </xf>
    <xf numFmtId="4" fontId="17" fillId="0" borderId="0" xfId="0" applyNumberFormat="1" applyFont="1" applyFill="1" applyBorder="1" applyAlignment="1">
      <alignment horizontal="right" vertical="top"/>
    </xf>
    <xf numFmtId="0" fontId="16" fillId="0" borderId="0" xfId="0" applyFont="1" applyFill="1" applyBorder="1" applyAlignment="1">
      <alignment horizontal="left" vertical="top" wrapText="1"/>
    </xf>
    <xf numFmtId="0" fontId="16" fillId="0" borderId="0" xfId="0" applyFont="1" applyFill="1" applyBorder="1" applyAlignment="1">
      <alignment vertical="top" wrapText="1"/>
    </xf>
    <xf numFmtId="0" fontId="16" fillId="0" borderId="0" xfId="0" applyFont="1" applyFill="1" applyBorder="1" applyAlignment="1">
      <alignment horizontal="center" vertical="top" wrapText="1"/>
    </xf>
    <xf numFmtId="4" fontId="16" fillId="0" borderId="0" xfId="0" applyNumberFormat="1" applyFont="1" applyFill="1" applyBorder="1" applyAlignment="1">
      <alignment vertical="top"/>
    </xf>
    <xf numFmtId="0" fontId="18" fillId="0" borderId="0" xfId="0" applyFont="1" applyFill="1" applyBorder="1" applyAlignment="1">
      <alignment vertical="top" wrapText="1"/>
    </xf>
    <xf numFmtId="0" fontId="4" fillId="0" borderId="0" xfId="0" applyFont="1" applyFill="1" applyBorder="1" applyAlignment="1">
      <alignment horizontal="center" vertical="top" wrapText="1"/>
    </xf>
    <xf numFmtId="2" fontId="4" fillId="0" borderId="0" xfId="0" applyNumberFormat="1" applyFont="1" applyFill="1" applyBorder="1" applyAlignment="1">
      <alignment horizontal="right" vertical="top" wrapText="1"/>
    </xf>
    <xf numFmtId="0" fontId="19" fillId="0" borderId="0" xfId="0" applyFont="1" applyFill="1" applyBorder="1" applyAlignment="1">
      <alignment horizontal="left" vertical="top" wrapText="1"/>
    </xf>
    <xf numFmtId="0" fontId="16" fillId="0" borderId="0" xfId="0" applyFont="1" applyFill="1" applyBorder="1" applyAlignment="1">
      <alignment vertical="top"/>
    </xf>
    <xf numFmtId="0" fontId="19" fillId="0" borderId="0" xfId="0" applyFont="1" applyFill="1" applyBorder="1" applyAlignment="1">
      <alignment vertical="top"/>
    </xf>
    <xf numFmtId="0" fontId="20" fillId="0" borderId="0" xfId="0" applyFont="1" applyFill="1" applyBorder="1" applyAlignment="1">
      <alignment vertical="top" wrapText="1"/>
    </xf>
    <xf numFmtId="4" fontId="16" fillId="0" borderId="0" xfId="0" applyNumberFormat="1" applyFont="1" applyFill="1" applyBorder="1" applyAlignment="1"/>
    <xf numFmtId="0" fontId="19" fillId="0" borderId="0" xfId="0" applyFont="1" applyFill="1" applyBorder="1" applyAlignment="1">
      <alignment horizontal="center" vertical="top" wrapText="1"/>
    </xf>
    <xf numFmtId="0" fontId="4" fillId="0" borderId="0" xfId="0" applyFont="1" applyFill="1" applyBorder="1" applyAlignment="1">
      <alignment vertical="center" wrapText="1"/>
    </xf>
    <xf numFmtId="4" fontId="4" fillId="0" borderId="0" xfId="0" applyNumberFormat="1" applyFont="1" applyFill="1" applyBorder="1" applyAlignment="1"/>
    <xf numFmtId="49" fontId="4" fillId="0" borderId="0" xfId="0" applyNumberFormat="1" applyFont="1" applyFill="1" applyBorder="1" applyAlignment="1">
      <alignment vertical="top" wrapText="1"/>
    </xf>
    <xf numFmtId="0" fontId="19" fillId="0" borderId="0" xfId="0" applyFont="1" applyFill="1" applyBorder="1" applyAlignment="1">
      <alignment vertical="top" wrapText="1"/>
    </xf>
    <xf numFmtId="0" fontId="16" fillId="0" borderId="0" xfId="0" applyFont="1" applyFill="1" applyBorder="1" applyAlignment="1">
      <alignment horizontal="justify" vertical="top" wrapText="1"/>
    </xf>
    <xf numFmtId="14" fontId="4" fillId="0" borderId="0" xfId="0" applyNumberFormat="1" applyFont="1" applyFill="1" applyBorder="1" applyAlignment="1">
      <alignment vertical="top" wrapText="1"/>
    </xf>
    <xf numFmtId="0" fontId="21" fillId="0" borderId="0" xfId="0" applyFont="1" applyFill="1" applyBorder="1" applyAlignment="1">
      <alignment vertical="top" wrapText="1"/>
    </xf>
    <xf numFmtId="0" fontId="16" fillId="0" borderId="0" xfId="0" applyFont="1" applyFill="1" applyBorder="1" applyAlignment="1">
      <alignment horizontal="center" vertical="top"/>
    </xf>
    <xf numFmtId="0" fontId="4" fillId="0" borderId="0" xfId="0" applyFont="1" applyFill="1" applyBorder="1" applyAlignment="1">
      <alignment wrapText="1"/>
    </xf>
    <xf numFmtId="0" fontId="17" fillId="0" borderId="0" xfId="0" applyFont="1" applyFill="1" applyBorder="1" applyAlignment="1">
      <alignment horizontal="center" vertical="top"/>
    </xf>
    <xf numFmtId="0" fontId="17" fillId="0" borderId="0" xfId="0" applyFont="1" applyFill="1" applyBorder="1" applyAlignment="1">
      <alignment horizontal="left" vertical="top"/>
    </xf>
    <xf numFmtId="0" fontId="4" fillId="0" borderId="0" xfId="1" applyNumberFormat="1" applyFont="1" applyFill="1" applyBorder="1" applyAlignment="1">
      <alignment vertical="top" wrapText="1"/>
    </xf>
    <xf numFmtId="0" fontId="4" fillId="0" borderId="0" xfId="0" applyNumberFormat="1" applyFont="1" applyFill="1" applyBorder="1" applyAlignment="1">
      <alignment vertical="top" wrapText="1"/>
    </xf>
    <xf numFmtId="0" fontId="4" fillId="2" borderId="0" xfId="0" applyFont="1" applyFill="1" applyBorder="1" applyAlignment="1">
      <alignment vertical="top" wrapText="1"/>
    </xf>
    <xf numFmtId="0" fontId="20" fillId="2" borderId="0" xfId="0" applyFont="1" applyFill="1" applyBorder="1" applyAlignment="1">
      <alignment vertical="top" wrapText="1"/>
    </xf>
    <xf numFmtId="0" fontId="16" fillId="2" borderId="0" xfId="0" applyFont="1" applyFill="1" applyBorder="1" applyAlignment="1">
      <alignment vertical="top" wrapText="1"/>
    </xf>
    <xf numFmtId="0" fontId="0" fillId="0" borderId="0" xfId="0" applyFont="1" applyBorder="1" applyAlignment="1">
      <alignment vertical="top" wrapText="1"/>
    </xf>
    <xf numFmtId="4" fontId="4" fillId="0" borderId="0" xfId="0" applyNumberFormat="1" applyFont="1" applyBorder="1" applyAlignment="1">
      <alignment vertical="top"/>
    </xf>
    <xf numFmtId="0" fontId="4" fillId="2" borderId="0" xfId="0" applyFont="1" applyFill="1" applyBorder="1" applyAlignment="1">
      <alignment vertical="top"/>
    </xf>
    <xf numFmtId="0" fontId="0" fillId="0" borderId="0" xfId="0" applyFont="1" applyBorder="1"/>
    <xf numFmtId="0" fontId="4" fillId="2" borderId="0" xfId="0" applyFont="1" applyFill="1" applyBorder="1" applyAlignment="1">
      <alignment horizontal="left" vertical="top" wrapText="1"/>
    </xf>
    <xf numFmtId="4" fontId="16" fillId="0" borderId="0" xfId="0" applyNumberFormat="1" applyFont="1" applyBorder="1" applyAlignment="1">
      <alignment vertical="top"/>
    </xf>
    <xf numFmtId="0" fontId="19" fillId="0" borderId="0" xfId="0" applyFont="1" applyBorder="1" applyAlignment="1">
      <alignment horizontal="center" vertical="top" wrapText="1"/>
    </xf>
    <xf numFmtId="0" fontId="17" fillId="0" borderId="0" xfId="0" applyFont="1" applyBorder="1" applyAlignment="1">
      <alignment vertical="top" wrapText="1"/>
    </xf>
    <xf numFmtId="0" fontId="16" fillId="0" borderId="24" xfId="0" applyFont="1" applyFill="1" applyBorder="1" applyAlignment="1">
      <alignment horizontal="center" vertical="center" wrapText="1"/>
    </xf>
    <xf numFmtId="0" fontId="16" fillId="0" borderId="24" xfId="0" applyFont="1" applyFill="1" applyBorder="1" applyAlignment="1">
      <alignment horizontal="center" vertical="center" shrinkToFit="1"/>
    </xf>
    <xf numFmtId="0" fontId="16" fillId="0" borderId="0" xfId="0" applyFont="1" applyFill="1" applyBorder="1" applyAlignment="1"/>
    <xf numFmtId="0" fontId="4" fillId="0" borderId="0" xfId="0" applyFont="1" applyFill="1" applyBorder="1" applyAlignment="1">
      <alignment horizontal="center" vertical="top"/>
    </xf>
    <xf numFmtId="0" fontId="16" fillId="0" borderId="30" xfId="0" applyFont="1" applyFill="1" applyBorder="1" applyAlignment="1">
      <alignment horizontal="center" vertical="center" shrinkToFit="1"/>
    </xf>
    <xf numFmtId="0" fontId="0" fillId="0" borderId="0" xfId="0" applyBorder="1"/>
    <xf numFmtId="0" fontId="1" fillId="0" borderId="1" xfId="0" applyFont="1" applyBorder="1" applyAlignment="1">
      <alignment horizontal="center" vertical="center"/>
    </xf>
    <xf numFmtId="0" fontId="5" fillId="6" borderId="1" xfId="0" applyFont="1" applyFill="1" applyBorder="1" applyAlignment="1">
      <alignment horizontal="left" vertical="top" wrapText="1"/>
    </xf>
    <xf numFmtId="0" fontId="8" fillId="6" borderId="1" xfId="0" applyFont="1" applyFill="1" applyBorder="1" applyAlignment="1">
      <alignment horizontal="left" vertical="top" wrapText="1"/>
    </xf>
    <xf numFmtId="0" fontId="5" fillId="6" borderId="1" xfId="0" applyFont="1" applyFill="1" applyBorder="1" applyAlignment="1">
      <alignment vertical="top" wrapText="1"/>
    </xf>
    <xf numFmtId="0" fontId="8" fillId="6" borderId="1" xfId="0" applyFont="1" applyFill="1" applyBorder="1" applyAlignment="1">
      <alignment vertical="top" wrapText="1"/>
    </xf>
    <xf numFmtId="0" fontId="5" fillId="6" borderId="1" xfId="0" applyFont="1" applyFill="1" applyBorder="1" applyAlignment="1">
      <alignment horizontal="justify" vertical="top" wrapText="1"/>
    </xf>
    <xf numFmtId="0" fontId="3" fillId="6" borderId="1" xfId="0" applyFont="1" applyFill="1" applyBorder="1" applyAlignment="1">
      <alignment vertical="top" wrapText="1"/>
    </xf>
    <xf numFmtId="0" fontId="11" fillId="0" borderId="0" xfId="0" applyFont="1" applyBorder="1" applyAlignment="1">
      <alignment horizontal="center" vertical="top" wrapText="1"/>
    </xf>
    <xf numFmtId="0" fontId="0" fillId="0" borderId="5" xfId="0" applyBorder="1"/>
    <xf numFmtId="0" fontId="6" fillId="2" borderId="3" xfId="0" applyFont="1" applyFill="1" applyBorder="1" applyAlignment="1">
      <alignment vertical="top" wrapText="1"/>
    </xf>
    <xf numFmtId="0" fontId="6" fillId="2" borderId="4" xfId="0" applyFont="1" applyFill="1" applyBorder="1" applyAlignment="1">
      <alignment horizontal="left" vertical="top" wrapText="1"/>
    </xf>
    <xf numFmtId="0" fontId="18" fillId="0" borderId="4" xfId="0" applyFont="1" applyBorder="1" applyAlignment="1">
      <alignment horizontal="center" vertical="top" wrapText="1"/>
    </xf>
    <xf numFmtId="0" fontId="22" fillId="2" borderId="4" xfId="0" applyFont="1" applyFill="1" applyBorder="1" applyAlignment="1">
      <alignment horizontal="center" vertical="top" wrapText="1"/>
    </xf>
    <xf numFmtId="0" fontId="23" fillId="0" borderId="4" xfId="0" applyFont="1" applyBorder="1" applyAlignment="1">
      <alignment horizontal="center" vertical="top" wrapText="1"/>
    </xf>
    <xf numFmtId="0" fontId="6" fillId="0" borderId="3" xfId="0" applyFont="1" applyFill="1" applyBorder="1" applyAlignment="1">
      <alignment horizontal="center" vertical="top" wrapText="1"/>
    </xf>
    <xf numFmtId="0" fontId="6" fillId="0" borderId="5" xfId="0" applyFont="1" applyBorder="1" applyAlignment="1">
      <alignment horizontal="left" vertical="top" wrapText="1"/>
    </xf>
    <xf numFmtId="4" fontId="6" fillId="0" borderId="3" xfId="0" applyNumberFormat="1" applyFont="1" applyBorder="1" applyAlignment="1">
      <alignment vertical="top"/>
    </xf>
    <xf numFmtId="4" fontId="6" fillId="0" borderId="1" xfId="0" applyNumberFormat="1" applyFont="1" applyBorder="1" applyAlignment="1">
      <alignment vertical="top"/>
    </xf>
    <xf numFmtId="4" fontId="23" fillId="0" borderId="1" xfId="0" applyNumberFormat="1" applyFont="1" applyBorder="1"/>
    <xf numFmtId="0" fontId="23" fillId="0" borderId="0" xfId="0" applyFont="1"/>
    <xf numFmtId="0" fontId="6" fillId="2" borderId="1" xfId="0" applyFont="1" applyFill="1" applyBorder="1" applyAlignment="1">
      <alignment vertical="top" wrapText="1"/>
    </xf>
    <xf numFmtId="0" fontId="18" fillId="0" borderId="3" xfId="0" applyFont="1" applyBorder="1" applyAlignment="1">
      <alignment horizontal="center" vertical="top" wrapText="1"/>
    </xf>
    <xf numFmtId="0" fontId="22" fillId="2" borderId="3" xfId="0" applyFont="1" applyFill="1" applyBorder="1" applyAlignment="1">
      <alignment horizontal="center" vertical="top" wrapText="1"/>
    </xf>
    <xf numFmtId="0" fontId="6" fillId="0" borderId="4" xfId="0" applyFont="1" applyBorder="1" applyAlignment="1">
      <alignment horizontal="center" vertical="top" wrapText="1"/>
    </xf>
    <xf numFmtId="14" fontId="6" fillId="0" borderId="4" xfId="0" applyNumberFormat="1" applyFont="1" applyBorder="1" applyAlignment="1">
      <alignment horizontal="left" vertical="top" wrapText="1"/>
    </xf>
    <xf numFmtId="0" fontId="6" fillId="0" borderId="4" xfId="0" applyFont="1" applyBorder="1" applyAlignment="1">
      <alignment horizontal="center" wrapText="1"/>
    </xf>
    <xf numFmtId="0" fontId="6" fillId="0" borderId="5" xfId="0" applyFont="1" applyBorder="1" applyAlignment="1">
      <alignment horizontal="center" vertical="top" wrapText="1"/>
    </xf>
    <xf numFmtId="0" fontId="6" fillId="0" borderId="6" xfId="0" applyFont="1" applyFill="1" applyBorder="1" applyAlignment="1">
      <alignment vertical="top" wrapText="1"/>
    </xf>
    <xf numFmtId="0" fontId="24" fillId="0" borderId="0" xfId="0" applyFont="1" applyBorder="1" applyAlignment="1">
      <alignment horizontal="center" vertical="top" wrapText="1"/>
    </xf>
    <xf numFmtId="0" fontId="24" fillId="0" borderId="4" xfId="0" applyFont="1" applyBorder="1" applyAlignment="1">
      <alignment horizontal="center" vertical="top" wrapText="1"/>
    </xf>
    <xf numFmtId="0" fontId="6" fillId="2" borderId="4" xfId="0" applyFont="1" applyFill="1" applyBorder="1" applyAlignment="1">
      <alignment horizontal="center" vertical="top"/>
    </xf>
    <xf numFmtId="4" fontId="5" fillId="6" borderId="3" xfId="0" applyNumberFormat="1" applyFont="1" applyFill="1" applyBorder="1" applyAlignment="1">
      <alignment vertical="top"/>
    </xf>
    <xf numFmtId="4" fontId="5" fillId="6" borderId="1" xfId="0" applyNumberFormat="1" applyFont="1" applyFill="1" applyBorder="1" applyAlignment="1">
      <alignment vertical="top"/>
    </xf>
    <xf numFmtId="4" fontId="5" fillId="6" borderId="1" xfId="0" applyNumberFormat="1" applyFont="1" applyFill="1" applyBorder="1" applyAlignment="1">
      <alignment horizontal="right" vertical="top"/>
    </xf>
    <xf numFmtId="0" fontId="25" fillId="0" borderId="0" xfId="0" applyFont="1" applyBorder="1" applyAlignment="1">
      <alignment horizontal="center" vertical="top" wrapText="1"/>
    </xf>
    <xf numFmtId="0" fontId="25" fillId="0" borderId="4" xfId="0" applyFont="1" applyBorder="1" applyAlignment="1">
      <alignment horizontal="center" vertical="top" wrapText="1"/>
    </xf>
    <xf numFmtId="0" fontId="22" fillId="2" borderId="4" xfId="0" applyFont="1" applyFill="1" applyBorder="1" applyAlignment="1">
      <alignment horizontal="center" vertical="top"/>
    </xf>
    <xf numFmtId="0" fontId="6" fillId="0" borderId="4" xfId="1" applyNumberFormat="1" applyFont="1" applyBorder="1" applyAlignment="1">
      <alignment horizontal="left" vertical="top" wrapText="1"/>
    </xf>
    <xf numFmtId="0" fontId="6" fillId="0" borderId="3" xfId="0" applyFont="1" applyFill="1" applyBorder="1" applyAlignment="1">
      <alignment vertical="top" wrapText="1"/>
    </xf>
    <xf numFmtId="0" fontId="22" fillId="0" borderId="4" xfId="0" applyFont="1" applyBorder="1" applyAlignment="1">
      <alignment horizontal="center" vertical="top" wrapText="1"/>
    </xf>
    <xf numFmtId="0" fontId="6" fillId="0" borderId="5" xfId="0" applyFont="1" applyFill="1" applyBorder="1" applyAlignment="1">
      <alignment horizontal="center" vertical="top" wrapText="1"/>
    </xf>
    <xf numFmtId="4" fontId="6" fillId="0" borderId="1" xfId="0" applyNumberFormat="1" applyFont="1" applyFill="1" applyBorder="1" applyAlignment="1">
      <alignment vertical="top"/>
    </xf>
    <xf numFmtId="2" fontId="6" fillId="0" borderId="1" xfId="0" applyNumberFormat="1" applyFont="1" applyFill="1" applyBorder="1" applyAlignment="1">
      <alignment horizontal="right" vertical="top" wrapText="1"/>
    </xf>
    <xf numFmtId="0" fontId="4" fillId="3" borderId="1" xfId="0" applyFont="1" applyFill="1" applyBorder="1" applyAlignment="1">
      <alignment horizontal="center" vertical="center" wrapText="1"/>
    </xf>
    <xf numFmtId="0" fontId="9" fillId="0" borderId="1" xfId="0" applyFont="1" applyBorder="1" applyAlignment="1">
      <alignment horizontal="left" vertical="top" wrapText="1"/>
    </xf>
    <xf numFmtId="0" fontId="11" fillId="0" borderId="0" xfId="0" applyFont="1" applyBorder="1" applyAlignment="1">
      <alignment horizontal="center" vertical="top" wrapText="1"/>
    </xf>
    <xf numFmtId="49" fontId="18" fillId="0" borderId="22" xfId="0" applyNumberFormat="1" applyFont="1" applyFill="1" applyBorder="1" applyAlignment="1">
      <alignment horizontal="center" vertical="center" wrapText="1"/>
    </xf>
    <xf numFmtId="0" fontId="18" fillId="0" borderId="1" xfId="0" applyFont="1" applyFill="1" applyBorder="1" applyAlignment="1">
      <alignment vertical="top" wrapText="1"/>
    </xf>
    <xf numFmtId="4" fontId="22" fillId="0" borderId="1" xfId="0" applyNumberFormat="1" applyFont="1" applyBorder="1" applyAlignment="1">
      <alignment vertical="top"/>
    </xf>
    <xf numFmtId="0" fontId="18" fillId="0" borderId="23" xfId="0" applyFont="1" applyFill="1" applyBorder="1" applyAlignment="1">
      <alignment horizontal="center" vertical="top"/>
    </xf>
    <xf numFmtId="0" fontId="18" fillId="0" borderId="0" xfId="0" applyFont="1" applyFill="1" applyBorder="1" applyAlignment="1">
      <alignment horizontal="center" vertical="top"/>
    </xf>
    <xf numFmtId="0" fontId="23" fillId="0" borderId="0" xfId="0" applyFont="1" applyBorder="1"/>
    <xf numFmtId="0" fontId="18" fillId="0" borderId="1" xfId="0" applyFont="1" applyFill="1" applyBorder="1" applyAlignment="1">
      <alignment horizontal="left" vertical="center" wrapText="1"/>
    </xf>
    <xf numFmtId="0" fontId="18" fillId="0" borderId="1" xfId="0" applyFont="1" applyFill="1" applyBorder="1" applyAlignment="1">
      <alignment horizontal="center" vertical="top"/>
    </xf>
    <xf numFmtId="4" fontId="4" fillId="0" borderId="1" xfId="0" applyNumberFormat="1" applyFont="1" applyFill="1" applyBorder="1" applyAlignment="1">
      <alignment horizontal="right" vertical="top"/>
    </xf>
    <xf numFmtId="49" fontId="26" fillId="0" borderId="25" xfId="0" applyNumberFormat="1" applyFont="1" applyFill="1" applyBorder="1" applyAlignment="1">
      <alignment horizontal="center" vertical="center" wrapText="1"/>
    </xf>
    <xf numFmtId="0" fontId="26" fillId="0" borderId="26" xfId="0" applyFont="1" applyFill="1" applyBorder="1" applyAlignment="1">
      <alignment vertical="top" wrapText="1"/>
    </xf>
    <xf numFmtId="4" fontId="26" fillId="0" borderId="20" xfId="0" applyNumberFormat="1" applyFont="1" applyFill="1" applyBorder="1" applyAlignment="1">
      <alignment vertical="top" wrapText="1"/>
    </xf>
    <xf numFmtId="0" fontId="26" fillId="0" borderId="21" xfId="0" applyFont="1" applyFill="1" applyBorder="1" applyAlignment="1">
      <alignment vertical="top"/>
    </xf>
    <xf numFmtId="0" fontId="26" fillId="0" borderId="0" xfId="0" applyFont="1" applyFill="1" applyBorder="1" applyAlignment="1">
      <alignment vertical="top"/>
    </xf>
    <xf numFmtId="0" fontId="26" fillId="0" borderId="0" xfId="0" applyFont="1" applyFill="1" applyBorder="1" applyAlignment="1">
      <alignment vertical="top" wrapText="1"/>
    </xf>
    <xf numFmtId="0" fontId="26" fillId="0" borderId="0" xfId="0" applyFont="1" applyFill="1" applyBorder="1" applyAlignment="1"/>
    <xf numFmtId="0" fontId="27" fillId="0" borderId="0" xfId="0" applyFont="1" applyBorder="1"/>
    <xf numFmtId="0" fontId="27" fillId="0" borderId="0" xfId="0" applyFont="1"/>
    <xf numFmtId="49" fontId="26" fillId="0" borderId="19" xfId="0" applyNumberFormat="1" applyFont="1" applyFill="1" applyBorder="1" applyAlignment="1">
      <alignment horizontal="center" vertical="center" wrapText="1"/>
    </xf>
    <xf numFmtId="0" fontId="26" fillId="0" borderId="20" xfId="0" applyFont="1" applyFill="1" applyBorder="1" applyAlignment="1">
      <alignment horizontal="left" vertical="center" wrapText="1"/>
    </xf>
    <xf numFmtId="4" fontId="26" fillId="0" borderId="20" xfId="0" applyNumberFormat="1" applyFont="1" applyFill="1" applyBorder="1" applyAlignment="1">
      <alignment vertical="top"/>
    </xf>
    <xf numFmtId="4" fontId="28" fillId="0" borderId="21" xfId="0" applyNumberFormat="1" applyFont="1" applyFill="1" applyBorder="1" applyAlignment="1">
      <alignment vertical="top"/>
    </xf>
    <xf numFmtId="0" fontId="28" fillId="0" borderId="0" xfId="0" applyFont="1" applyFill="1" applyBorder="1" applyAlignment="1">
      <alignment vertical="top"/>
    </xf>
    <xf numFmtId="0" fontId="29" fillId="0" borderId="0" xfId="0" applyFont="1" applyFill="1" applyBorder="1"/>
    <xf numFmtId="0" fontId="29" fillId="0" borderId="0" xfId="0" applyFont="1" applyBorder="1"/>
    <xf numFmtId="0" fontId="29" fillId="0" borderId="0" xfId="0" applyFont="1"/>
    <xf numFmtId="0" fontId="30" fillId="0" borderId="17" xfId="0" applyFont="1" applyFill="1" applyBorder="1" applyAlignment="1">
      <alignment horizontal="left" vertical="center" wrapText="1"/>
    </xf>
    <xf numFmtId="4" fontId="31" fillId="0" borderId="17" xfId="0" applyNumberFormat="1" applyFont="1" applyFill="1" applyBorder="1" applyAlignment="1">
      <alignment horizontal="right" vertical="top" wrapText="1"/>
    </xf>
    <xf numFmtId="4" fontId="31" fillId="0" borderId="17" xfId="0" applyNumberFormat="1" applyFont="1" applyFill="1" applyBorder="1" applyAlignment="1">
      <alignment horizontal="right" vertical="top"/>
    </xf>
    <xf numFmtId="4" fontId="31" fillId="0" borderId="18" xfId="0" applyNumberFormat="1" applyFont="1" applyFill="1" applyBorder="1" applyAlignment="1">
      <alignment horizontal="right" vertical="top"/>
    </xf>
    <xf numFmtId="0" fontId="31" fillId="0" borderId="0" xfId="0" applyFont="1" applyFill="1" applyBorder="1" applyAlignment="1">
      <alignment horizontal="left" vertical="top" wrapText="1"/>
    </xf>
    <xf numFmtId="49" fontId="30" fillId="0" borderId="16" xfId="0" applyNumberFormat="1" applyFont="1" applyFill="1" applyBorder="1" applyAlignment="1">
      <alignment horizontal="center" vertical="center" wrapText="1"/>
    </xf>
    <xf numFmtId="0" fontId="32" fillId="0" borderId="0" xfId="0" applyFont="1" applyFill="1" applyBorder="1"/>
    <xf numFmtId="0" fontId="32" fillId="0" borderId="0" xfId="0" applyFont="1" applyBorder="1"/>
    <xf numFmtId="0" fontId="32" fillId="0" borderId="0" xfId="0" applyFont="1"/>
    <xf numFmtId="4" fontId="20" fillId="0" borderId="24" xfId="0" applyNumberFormat="1" applyFont="1" applyFill="1" applyBorder="1" applyAlignment="1">
      <alignment horizontal="right" vertical="top"/>
    </xf>
    <xf numFmtId="4" fontId="30" fillId="0" borderId="37" xfId="0" applyNumberFormat="1" applyFont="1" applyFill="1" applyBorder="1" applyAlignment="1">
      <alignment horizontal="right" vertical="top"/>
    </xf>
    <xf numFmtId="4" fontId="20" fillId="0" borderId="1" xfId="0" applyNumberFormat="1" applyFont="1" applyFill="1" applyBorder="1" applyAlignment="1">
      <alignment horizontal="right" vertical="top"/>
    </xf>
    <xf numFmtId="4" fontId="18" fillId="0" borderId="1" xfId="0" applyNumberFormat="1" applyFont="1" applyFill="1" applyBorder="1" applyAlignment="1">
      <alignment horizontal="right" vertical="top"/>
    </xf>
    <xf numFmtId="0" fontId="5" fillId="0" borderId="3" xfId="0" applyFont="1" applyBorder="1" applyAlignment="1">
      <alignment horizontal="center" vertical="top" wrapText="1"/>
    </xf>
    <xf numFmtId="0" fontId="2" fillId="0" borderId="3" xfId="0" applyFont="1" applyBorder="1" applyAlignment="1">
      <alignment horizontal="center" vertical="top" wrapText="1"/>
    </xf>
    <xf numFmtId="0" fontId="33" fillId="0" borderId="1" xfId="0" applyFont="1" applyBorder="1" applyAlignment="1">
      <alignment vertical="top" wrapText="1"/>
    </xf>
    <xf numFmtId="0" fontId="1" fillId="0" borderId="1" xfId="0" applyFont="1" applyBorder="1" applyAlignment="1">
      <alignment vertical="top" wrapText="1"/>
    </xf>
    <xf numFmtId="0" fontId="1" fillId="2" borderId="1" xfId="0" applyFont="1" applyFill="1" applyBorder="1" applyAlignment="1">
      <alignment vertical="top"/>
    </xf>
    <xf numFmtId="0" fontId="4" fillId="0" borderId="1" xfId="0" applyFont="1" applyBorder="1"/>
    <xf numFmtId="0" fontId="33" fillId="0" borderId="1" xfId="0" applyFont="1" applyBorder="1" applyAlignment="1">
      <alignment vertical="top"/>
    </xf>
    <xf numFmtId="0" fontId="1" fillId="0" borderId="1" xfId="0" applyFont="1" applyBorder="1"/>
    <xf numFmtId="0" fontId="6" fillId="0" borderId="1" xfId="0" applyFont="1" applyFill="1" applyBorder="1" applyAlignment="1">
      <alignment vertical="top" wrapText="1"/>
    </xf>
    <xf numFmtId="0" fontId="6" fillId="0" borderId="3" xfId="0" applyFont="1" applyBorder="1" applyAlignment="1">
      <alignment horizontal="center" vertical="top" wrapText="1"/>
    </xf>
    <xf numFmtId="4" fontId="2" fillId="0" borderId="1" xfId="0" applyNumberFormat="1" applyFont="1" applyBorder="1"/>
    <xf numFmtId="0" fontId="2" fillId="0" borderId="0" xfId="0" applyFont="1"/>
    <xf numFmtId="4" fontId="6" fillId="0" borderId="1" xfId="0" applyNumberFormat="1" applyFont="1" applyBorder="1"/>
    <xf numFmtId="0" fontId="6" fillId="0" borderId="0" xfId="0" applyFont="1"/>
    <xf numFmtId="0" fontId="16" fillId="0" borderId="0" xfId="0" applyFont="1"/>
    <xf numFmtId="0" fontId="34" fillId="0" borderId="0" xfId="0" applyFont="1"/>
    <xf numFmtId="0" fontId="34" fillId="0" borderId="0" xfId="0" applyFont="1" applyAlignment="1">
      <alignment horizontal="center"/>
    </xf>
    <xf numFmtId="0" fontId="34" fillId="0" borderId="0" xfId="0" applyFont="1" applyAlignment="1">
      <alignment horizontal="left"/>
    </xf>
    <xf numFmtId="0" fontId="35" fillId="0" borderId="0" xfId="0" applyFont="1"/>
    <xf numFmtId="0" fontId="34" fillId="0" borderId="0" xfId="0" applyFont="1" applyAlignment="1">
      <alignment horizontal="right"/>
    </xf>
    <xf numFmtId="0" fontId="4" fillId="6" borderId="1" xfId="0" applyFont="1" applyFill="1" applyBorder="1" applyAlignment="1">
      <alignment horizontal="left" vertical="center" wrapText="1"/>
    </xf>
    <xf numFmtId="0" fontId="20" fillId="0" borderId="0" xfId="0" applyFont="1"/>
    <xf numFmtId="0" fontId="20" fillId="0" borderId="0" xfId="0" applyFont="1" applyAlignment="1">
      <alignment horizontal="center"/>
    </xf>
    <xf numFmtId="0" fontId="20" fillId="0" borderId="0" xfId="0" applyFont="1" applyAlignment="1">
      <alignment horizontal="left"/>
    </xf>
    <xf numFmtId="0" fontId="20" fillId="0" borderId="0" xfId="0" applyFont="1" applyAlignment="1">
      <alignment horizontal="right"/>
    </xf>
    <xf numFmtId="4" fontId="36" fillId="0" borderId="1" xfId="0" applyNumberFormat="1" applyFont="1" applyBorder="1" applyAlignment="1">
      <alignment horizontal="right" vertical="top"/>
    </xf>
    <xf numFmtId="0" fontId="4" fillId="0" borderId="1" xfId="0" applyFont="1" applyBorder="1" applyAlignment="1">
      <alignment horizontal="center" vertical="center" wrapText="1"/>
    </xf>
    <xf numFmtId="0" fontId="5" fillId="0" borderId="4" xfId="0" applyFont="1" applyFill="1" applyBorder="1" applyAlignment="1">
      <alignment horizontal="left" vertical="top" wrapText="1"/>
    </xf>
    <xf numFmtId="0" fontId="5" fillId="0" borderId="5" xfId="0" applyFont="1" applyFill="1" applyBorder="1" applyAlignment="1">
      <alignment horizontal="left" vertical="top" wrapText="1"/>
    </xf>
    <xf numFmtId="0" fontId="4" fillId="0" borderId="1" xfId="0" applyFont="1" applyFill="1" applyBorder="1" applyAlignment="1">
      <alignment horizontal="center" vertical="center" wrapText="1"/>
    </xf>
    <xf numFmtId="0" fontId="6" fillId="0" borderId="1" xfId="0" applyFont="1" applyBorder="1" applyAlignment="1">
      <alignment horizontal="left" vertical="top" wrapText="1"/>
    </xf>
    <xf numFmtId="4" fontId="6" fillId="0" borderId="3" xfId="0" applyNumberFormat="1" applyFont="1" applyBorder="1" applyAlignment="1">
      <alignment horizontal="right" vertical="top"/>
    </xf>
    <xf numFmtId="0" fontId="6" fillId="0" borderId="5" xfId="0" applyFont="1" applyFill="1" applyBorder="1" applyAlignment="1">
      <alignment horizontal="left" vertical="top" wrapText="1"/>
    </xf>
    <xf numFmtId="4" fontId="0" fillId="0" borderId="1" xfId="0" applyNumberFormat="1" applyBorder="1" applyAlignment="1">
      <alignment vertical="top"/>
    </xf>
    <xf numFmtId="4" fontId="4" fillId="0" borderId="1" xfId="0" applyNumberFormat="1" applyFont="1" applyBorder="1" applyAlignment="1">
      <alignment vertical="top"/>
    </xf>
    <xf numFmtId="4" fontId="23" fillId="0" borderId="1" xfId="0" applyNumberFormat="1" applyFont="1" applyBorder="1" applyAlignment="1">
      <alignment vertical="top"/>
    </xf>
    <xf numFmtId="0" fontId="2" fillId="0" borderId="3" xfId="0" applyFont="1" applyBorder="1" applyAlignment="1">
      <alignment horizontal="center" vertical="top" wrapText="1"/>
    </xf>
    <xf numFmtId="0" fontId="2" fillId="0" borderId="0" xfId="0" applyFont="1" applyAlignment="1">
      <alignment vertical="top"/>
    </xf>
    <xf numFmtId="0" fontId="2" fillId="0" borderId="3" xfId="0" applyFont="1" applyFill="1" applyBorder="1" applyAlignment="1">
      <alignment horizontal="center" vertical="top" wrapText="1"/>
    </xf>
    <xf numFmtId="0" fontId="5" fillId="0" borderId="3" xfId="0" applyFont="1" applyBorder="1" applyAlignment="1">
      <alignment horizontal="center" vertical="top" wrapText="1"/>
    </xf>
    <xf numFmtId="0" fontId="2" fillId="0" borderId="3" xfId="0" applyFont="1" applyBorder="1" applyAlignment="1">
      <alignment horizontal="center" vertical="top" wrapText="1"/>
    </xf>
    <xf numFmtId="49" fontId="2" fillId="2" borderId="4" xfId="0" applyNumberFormat="1" applyFont="1" applyFill="1" applyBorder="1" applyAlignment="1">
      <alignment horizontal="left" vertical="top" wrapText="1"/>
    </xf>
    <xf numFmtId="0" fontId="5" fillId="2" borderId="3" xfId="0" applyFont="1" applyFill="1" applyBorder="1" applyAlignment="1">
      <alignment horizontal="center" vertical="top" wrapText="1"/>
    </xf>
    <xf numFmtId="0" fontId="5" fillId="0" borderId="4" xfId="0" applyFont="1" applyFill="1" applyBorder="1" applyAlignment="1">
      <alignment horizontal="left" vertical="top" wrapText="1"/>
    </xf>
    <xf numFmtId="0" fontId="5" fillId="0" borderId="5" xfId="0" applyFont="1" applyFill="1" applyBorder="1" applyAlignment="1">
      <alignment horizontal="left" vertical="top" wrapText="1"/>
    </xf>
    <xf numFmtId="0" fontId="9" fillId="0" borderId="1" xfId="0" applyFont="1" applyBorder="1" applyAlignment="1">
      <alignment horizontal="left" vertical="top" wrapText="1"/>
    </xf>
    <xf numFmtId="0" fontId="5" fillId="0" borderId="3" xfId="0" applyFont="1" applyFill="1" applyBorder="1" applyAlignment="1">
      <alignment horizontal="center" vertical="top" wrapText="1"/>
    </xf>
    <xf numFmtId="0" fontId="5" fillId="0" borderId="4" xfId="0" applyFont="1" applyFill="1" applyBorder="1" applyAlignment="1">
      <alignment horizontal="center" vertical="top" wrapText="1"/>
    </xf>
    <xf numFmtId="0" fontId="4" fillId="0" borderId="1" xfId="0" applyFont="1" applyBorder="1" applyAlignment="1">
      <alignment horizontal="center" vertical="top" wrapText="1"/>
    </xf>
    <xf numFmtId="0" fontId="9" fillId="4" borderId="10" xfId="0" applyFont="1" applyFill="1" applyBorder="1" applyAlignment="1">
      <alignment horizontal="left" vertical="top"/>
    </xf>
    <xf numFmtId="0" fontId="9" fillId="4" borderId="11" xfId="0" applyFont="1" applyFill="1" applyBorder="1" applyAlignment="1">
      <alignment horizontal="left" vertical="top"/>
    </xf>
    <xf numFmtId="0" fontId="5" fillId="2" borderId="3" xfId="0" applyFont="1" applyFill="1" applyBorder="1" applyAlignment="1">
      <alignment horizontal="center" vertical="top"/>
    </xf>
    <xf numFmtId="0" fontId="5" fillId="2" borderId="4" xfId="0" applyFont="1" applyFill="1" applyBorder="1" applyAlignment="1">
      <alignment horizontal="center" vertical="top"/>
    </xf>
    <xf numFmtId="0" fontId="8" fillId="0" borderId="3" xfId="0" applyFont="1" applyFill="1" applyBorder="1" applyAlignment="1">
      <alignment vertical="top" wrapText="1"/>
    </xf>
    <xf numFmtId="0" fontId="11" fillId="0" borderId="0" xfId="0" applyFont="1" applyBorder="1" applyAlignment="1">
      <alignment horizontal="center" vertical="top" wrapText="1"/>
    </xf>
    <xf numFmtId="0" fontId="4" fillId="0" borderId="1" xfId="0" applyFont="1" applyBorder="1" applyAlignment="1">
      <alignment horizontal="center" vertical="center" wrapText="1"/>
    </xf>
    <xf numFmtId="0" fontId="4" fillId="7" borderId="1" xfId="0" applyFont="1" applyFill="1" applyBorder="1" applyAlignment="1">
      <alignment horizontal="center" vertical="center" wrapText="1"/>
    </xf>
    <xf numFmtId="0" fontId="2" fillId="0" borderId="3" xfId="0" applyFont="1" applyFill="1" applyBorder="1" applyAlignment="1">
      <alignment horizontal="center" vertical="top" wrapText="1"/>
    </xf>
    <xf numFmtId="0" fontId="2" fillId="0" borderId="5" xfId="0" applyFont="1" applyFill="1" applyBorder="1" applyAlignment="1">
      <alignment horizontal="center" vertical="top" wrapText="1"/>
    </xf>
    <xf numFmtId="0" fontId="5" fillId="0" borderId="3" xfId="0" applyFont="1" applyBorder="1" applyAlignment="1">
      <alignment horizontal="center" vertical="top" wrapText="1"/>
    </xf>
    <xf numFmtId="0" fontId="5" fillId="0" borderId="4" xfId="0" applyFont="1" applyBorder="1" applyAlignment="1">
      <alignment horizontal="center" vertical="top" wrapText="1"/>
    </xf>
    <xf numFmtId="0" fontId="14" fillId="0" borderId="4" xfId="0" applyFont="1" applyBorder="1" applyAlignment="1">
      <alignment horizontal="center" vertical="top" wrapText="1"/>
    </xf>
    <xf numFmtId="0" fontId="14" fillId="0" borderId="5" xfId="0" applyFont="1" applyBorder="1" applyAlignment="1">
      <alignment horizontal="center" vertical="top" wrapText="1"/>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2" fillId="0" borderId="5" xfId="0" applyFont="1" applyBorder="1" applyAlignment="1">
      <alignment horizontal="center" vertical="top" wrapText="1"/>
    </xf>
    <xf numFmtId="0" fontId="1" fillId="0" borderId="6" xfId="0" applyFont="1" applyBorder="1" applyAlignment="1">
      <alignment horizontal="center" vertical="top" wrapText="1"/>
    </xf>
    <xf numFmtId="0" fontId="1" fillId="0" borderId="13" xfId="0" applyFont="1" applyBorder="1" applyAlignment="1">
      <alignment horizontal="center" vertical="top" wrapText="1"/>
    </xf>
    <xf numFmtId="0" fontId="1" fillId="0" borderId="7" xfId="0" applyFont="1" applyBorder="1" applyAlignment="1">
      <alignment horizontal="center" vertical="top" wrapText="1"/>
    </xf>
    <xf numFmtId="0" fontId="1" fillId="0" borderId="14" xfId="0" applyFont="1" applyBorder="1" applyAlignment="1">
      <alignment horizontal="center" vertical="top" wrapText="1"/>
    </xf>
    <xf numFmtId="0" fontId="1" fillId="0" borderId="0" xfId="0" applyFont="1" applyBorder="1" applyAlignment="1">
      <alignment horizontal="center" vertical="top" wrapText="1"/>
    </xf>
    <xf numFmtId="0" fontId="1" fillId="0" borderId="15" xfId="0" applyFont="1" applyBorder="1" applyAlignment="1">
      <alignment horizontal="center" vertical="top" wrapText="1"/>
    </xf>
    <xf numFmtId="0" fontId="1" fillId="0" borderId="8" xfId="0" applyFont="1" applyBorder="1" applyAlignment="1">
      <alignment horizontal="center" vertical="top" wrapText="1"/>
    </xf>
    <xf numFmtId="0" fontId="1" fillId="0" borderId="2" xfId="0" applyFont="1" applyBorder="1" applyAlignment="1">
      <alignment horizontal="center" vertical="top" wrapText="1"/>
    </xf>
    <xf numFmtId="0" fontId="1" fillId="0" borderId="9" xfId="0" applyFont="1" applyBorder="1" applyAlignment="1">
      <alignment horizontal="center" vertical="top" wrapText="1"/>
    </xf>
    <xf numFmtId="49" fontId="2" fillId="2" borderId="3" xfId="0" applyNumberFormat="1" applyFont="1" applyFill="1" applyBorder="1" applyAlignment="1">
      <alignment horizontal="left" vertical="top" wrapText="1"/>
    </xf>
    <xf numFmtId="49" fontId="2" fillId="2" borderId="4" xfId="0" applyNumberFormat="1" applyFont="1" applyFill="1" applyBorder="1" applyAlignment="1">
      <alignment horizontal="left" vertical="top" wrapText="1"/>
    </xf>
    <xf numFmtId="0" fontId="5" fillId="2" borderId="3" xfId="0" applyFont="1" applyFill="1" applyBorder="1" applyAlignment="1">
      <alignment horizontal="center" vertical="top" wrapText="1"/>
    </xf>
    <xf numFmtId="0" fontId="5" fillId="2" borderId="4" xfId="0" applyFont="1" applyFill="1" applyBorder="1" applyAlignment="1">
      <alignment horizontal="center" vertical="top" wrapText="1"/>
    </xf>
    <xf numFmtId="0" fontId="5" fillId="2" borderId="5" xfId="0" applyFont="1" applyFill="1" applyBorder="1" applyAlignment="1">
      <alignment horizontal="center" vertical="top" wrapText="1"/>
    </xf>
    <xf numFmtId="0" fontId="9" fillId="0" borderId="6" xfId="0" applyFont="1" applyBorder="1" applyAlignment="1">
      <alignment horizontal="center" vertical="top"/>
    </xf>
    <xf numFmtId="0" fontId="9" fillId="0" borderId="13" xfId="0" applyFont="1" applyBorder="1" applyAlignment="1">
      <alignment horizontal="center" vertical="top"/>
    </xf>
    <xf numFmtId="0" fontId="9" fillId="0" borderId="7" xfId="0" applyFont="1" applyBorder="1" applyAlignment="1">
      <alignment horizontal="center" vertical="top"/>
    </xf>
    <xf numFmtId="0" fontId="9" fillId="0" borderId="14" xfId="0" applyFont="1" applyBorder="1" applyAlignment="1">
      <alignment horizontal="center" vertical="top"/>
    </xf>
    <xf numFmtId="0" fontId="9" fillId="0" borderId="0" xfId="0" applyFont="1" applyBorder="1" applyAlignment="1">
      <alignment horizontal="center" vertical="top"/>
    </xf>
    <xf numFmtId="0" fontId="9" fillId="0" borderId="15" xfId="0" applyFont="1" applyBorder="1" applyAlignment="1">
      <alignment horizontal="center" vertical="top"/>
    </xf>
    <xf numFmtId="0" fontId="9" fillId="0" borderId="8" xfId="0" applyFont="1" applyBorder="1" applyAlignment="1">
      <alignment horizontal="center" vertical="top"/>
    </xf>
    <xf numFmtId="0" fontId="9" fillId="0" borderId="2" xfId="0" applyFont="1" applyBorder="1" applyAlignment="1">
      <alignment horizontal="center" vertical="top"/>
    </xf>
    <xf numFmtId="0" fontId="9" fillId="0" borderId="9" xfId="0" applyFont="1" applyBorder="1" applyAlignment="1">
      <alignment horizontal="center" vertical="top"/>
    </xf>
    <xf numFmtId="0" fontId="5" fillId="0" borderId="3"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5" xfId="0" applyFont="1" applyFill="1" applyBorder="1" applyAlignment="1">
      <alignment horizontal="left" vertical="top" wrapText="1"/>
    </xf>
    <xf numFmtId="49" fontId="2" fillId="0" borderId="3" xfId="1" applyNumberFormat="1" applyFont="1" applyBorder="1" applyAlignment="1">
      <alignment horizontal="left" vertical="top" wrapText="1"/>
    </xf>
    <xf numFmtId="49" fontId="2" fillId="0" borderId="4" xfId="1" applyNumberFormat="1" applyFont="1" applyBorder="1" applyAlignment="1">
      <alignment horizontal="left" vertical="top" wrapText="1"/>
    </xf>
    <xf numFmtId="0" fontId="5" fillId="0" borderId="3" xfId="0" applyFont="1" applyBorder="1" applyAlignment="1">
      <alignment horizontal="center" vertical="top"/>
    </xf>
    <xf numFmtId="0" fontId="5" fillId="0" borderId="4" xfId="0" applyFont="1" applyBorder="1" applyAlignment="1">
      <alignment horizontal="center" vertical="top"/>
    </xf>
    <xf numFmtId="0" fontId="5" fillId="0" borderId="5" xfId="0" applyFont="1" applyBorder="1" applyAlignment="1">
      <alignment horizontal="center" vertical="top"/>
    </xf>
    <xf numFmtId="0" fontId="5" fillId="0" borderId="5" xfId="0" applyFont="1" applyBorder="1" applyAlignment="1">
      <alignment horizontal="center" vertical="top" wrapText="1"/>
    </xf>
    <xf numFmtId="14" fontId="2" fillId="0" borderId="3" xfId="0" applyNumberFormat="1" applyFont="1" applyBorder="1" applyAlignment="1">
      <alignment horizontal="left" vertical="top" wrapText="1"/>
    </xf>
    <xf numFmtId="14" fontId="2" fillId="0" borderId="4" xfId="0" applyNumberFormat="1" applyFont="1" applyBorder="1" applyAlignment="1">
      <alignment horizontal="left" vertical="top" wrapText="1"/>
    </xf>
    <xf numFmtId="14" fontId="2" fillId="0" borderId="5" xfId="0" applyNumberFormat="1" applyFont="1" applyBorder="1" applyAlignment="1">
      <alignment horizontal="left" vertical="top" wrapText="1"/>
    </xf>
    <xf numFmtId="0" fontId="9" fillId="3" borderId="10" xfId="0" applyFont="1" applyFill="1" applyBorder="1" applyAlignment="1">
      <alignment horizontal="left" vertical="top" wrapText="1"/>
    </xf>
    <xf numFmtId="0" fontId="0" fillId="3" borderId="11" xfId="0" applyFill="1" applyBorder="1" applyAlignment="1">
      <alignment horizontal="left" vertical="top" wrapText="1"/>
    </xf>
    <xf numFmtId="0" fontId="0" fillId="3" borderId="12" xfId="0" applyFill="1" applyBorder="1" applyAlignment="1">
      <alignment horizontal="left" vertical="top" wrapText="1"/>
    </xf>
    <xf numFmtId="0" fontId="8" fillId="0" borderId="3" xfId="0" applyFont="1" applyBorder="1" applyAlignment="1">
      <alignment horizontal="center" vertical="top"/>
    </xf>
    <xf numFmtId="0" fontId="8" fillId="0" borderId="4" xfId="0" applyFont="1" applyBorder="1" applyAlignment="1">
      <alignment horizontal="center" vertical="top"/>
    </xf>
    <xf numFmtId="0" fontId="9" fillId="0" borderId="1" xfId="0" applyFont="1" applyBorder="1" applyAlignment="1">
      <alignment horizontal="left" vertical="top" wrapText="1"/>
    </xf>
    <xf numFmtId="0" fontId="3" fillId="2" borderId="3"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5"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3" xfId="0" applyNumberFormat="1" applyFont="1" applyFill="1" applyBorder="1" applyAlignment="1">
      <alignment horizontal="left" vertical="top" wrapText="1"/>
    </xf>
    <xf numFmtId="0" fontId="2" fillId="2" borderId="4" xfId="0" applyNumberFormat="1" applyFont="1" applyFill="1" applyBorder="1" applyAlignment="1">
      <alignment horizontal="left" vertical="top" wrapText="1"/>
    </xf>
    <xf numFmtId="0" fontId="2" fillId="2" borderId="5" xfId="0" applyNumberFormat="1" applyFont="1" applyFill="1" applyBorder="1" applyAlignment="1">
      <alignment horizontal="left" vertical="top" wrapText="1"/>
    </xf>
    <xf numFmtId="0" fontId="9" fillId="0" borderId="3" xfId="0" applyFont="1" applyBorder="1" applyAlignment="1">
      <alignment horizontal="center" vertical="top"/>
    </xf>
    <xf numFmtId="0" fontId="9" fillId="0" borderId="4" xfId="0" applyFont="1" applyBorder="1" applyAlignment="1">
      <alignment horizontal="center" vertical="top"/>
    </xf>
    <xf numFmtId="0" fontId="9" fillId="0" borderId="5" xfId="0" applyFont="1" applyBorder="1" applyAlignment="1">
      <alignment horizontal="center" vertical="top"/>
    </xf>
    <xf numFmtId="0" fontId="5" fillId="0" borderId="3" xfId="0" applyFont="1" applyFill="1" applyBorder="1" applyAlignment="1">
      <alignment horizontal="center" vertical="top"/>
    </xf>
    <xf numFmtId="0" fontId="5" fillId="0" borderId="4" xfId="0" applyFont="1" applyFill="1" applyBorder="1" applyAlignment="1">
      <alignment horizontal="center" vertical="top"/>
    </xf>
    <xf numFmtId="0" fontId="5" fillId="0" borderId="5" xfId="0" applyFont="1" applyFill="1" applyBorder="1" applyAlignment="1">
      <alignment horizontal="center" vertical="top"/>
    </xf>
    <xf numFmtId="0" fontId="5" fillId="0" borderId="3" xfId="0" applyFont="1" applyFill="1" applyBorder="1" applyAlignment="1">
      <alignment horizontal="center" vertical="top" wrapText="1"/>
    </xf>
    <xf numFmtId="0" fontId="5" fillId="0" borderId="4" xfId="0" applyFont="1" applyFill="1" applyBorder="1" applyAlignment="1">
      <alignment horizontal="center" vertical="top" wrapText="1"/>
    </xf>
    <xf numFmtId="0" fontId="5" fillId="0" borderId="5" xfId="0" applyFont="1" applyFill="1" applyBorder="1" applyAlignment="1">
      <alignment horizontal="center" vertical="top" wrapText="1"/>
    </xf>
    <xf numFmtId="0" fontId="5" fillId="2" borderId="1" xfId="0" applyFont="1" applyFill="1" applyBorder="1" applyAlignment="1">
      <alignment horizontal="center" vertical="top" wrapText="1"/>
    </xf>
    <xf numFmtId="0" fontId="4" fillId="0" borderId="1" xfId="0" applyFont="1" applyBorder="1" applyAlignment="1">
      <alignment horizontal="center"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2" xfId="0" applyFont="1" applyBorder="1" applyAlignment="1">
      <alignment horizontal="left" vertical="top" wrapText="1"/>
    </xf>
    <xf numFmtId="0" fontId="9" fillId="4" borderId="10" xfId="0" applyFont="1" applyFill="1" applyBorder="1" applyAlignment="1">
      <alignment horizontal="left" vertical="top"/>
    </xf>
    <xf numFmtId="0" fontId="9" fillId="4" borderId="11" xfId="0" applyFont="1" applyFill="1" applyBorder="1" applyAlignment="1">
      <alignment horizontal="left" vertical="top"/>
    </xf>
    <xf numFmtId="0" fontId="9" fillId="4" borderId="12" xfId="0" applyFont="1" applyFill="1" applyBorder="1" applyAlignment="1">
      <alignment horizontal="left" vertical="top"/>
    </xf>
    <xf numFmtId="0" fontId="11" fillId="0" borderId="2" xfId="0" applyFont="1" applyBorder="1" applyAlignment="1">
      <alignment horizontal="center" vertical="top" wrapText="1"/>
    </xf>
    <xf numFmtId="0" fontId="4" fillId="0" borderId="3" xfId="0" applyFont="1" applyBorder="1" applyAlignment="1">
      <alignment horizontal="center" vertical="top" wrapText="1"/>
    </xf>
    <xf numFmtId="0" fontId="4" fillId="0" borderId="4" xfId="0" applyFont="1" applyBorder="1" applyAlignment="1">
      <alignment horizontal="center" vertical="top" wrapText="1"/>
    </xf>
    <xf numFmtId="0" fontId="4" fillId="0" borderId="5" xfId="0" applyFont="1" applyBorder="1" applyAlignment="1">
      <alignment horizontal="center" vertical="top" wrapText="1"/>
    </xf>
    <xf numFmtId="0" fontId="4" fillId="0" borderId="6" xfId="0" applyFont="1" applyBorder="1" applyAlignment="1">
      <alignment horizontal="center" vertical="top" wrapText="1"/>
    </xf>
    <xf numFmtId="0" fontId="4" fillId="0" borderId="7" xfId="0" applyFont="1" applyBorder="1" applyAlignment="1">
      <alignment horizontal="center" vertical="top" wrapText="1"/>
    </xf>
    <xf numFmtId="0" fontId="4" fillId="0" borderId="8" xfId="0" applyFont="1" applyBorder="1" applyAlignment="1">
      <alignment horizontal="center" vertical="top" wrapText="1"/>
    </xf>
    <xf numFmtId="0" fontId="4" fillId="0" borderId="9" xfId="0" applyFont="1" applyBorder="1" applyAlignment="1">
      <alignment horizontal="center" vertical="top" wrapText="1"/>
    </xf>
    <xf numFmtId="0" fontId="4" fillId="0" borderId="10" xfId="0" applyFont="1" applyBorder="1" applyAlignment="1">
      <alignment horizontal="justify" vertical="top" shrinkToFit="1"/>
    </xf>
    <xf numFmtId="0" fontId="4" fillId="0" borderId="11" xfId="0" applyFont="1" applyBorder="1" applyAlignment="1">
      <alignment horizontal="justify" vertical="top" shrinkToFit="1"/>
    </xf>
    <xf numFmtId="0" fontId="4" fillId="0" borderId="12" xfId="0" applyFont="1" applyBorder="1" applyAlignment="1">
      <alignment horizontal="justify" vertical="top" shrinkToFit="1"/>
    </xf>
    <xf numFmtId="0" fontId="4" fillId="0" borderId="3" xfId="0" applyFont="1" applyBorder="1" applyAlignment="1">
      <alignment horizontal="justify" vertical="top"/>
    </xf>
    <xf numFmtId="0" fontId="4" fillId="0" borderId="4" xfId="0" applyFont="1" applyBorder="1" applyAlignment="1">
      <alignment horizontal="justify" vertical="top"/>
    </xf>
    <xf numFmtId="0" fontId="4" fillId="0" borderId="5" xfId="0" applyFont="1" applyBorder="1" applyAlignment="1">
      <alignment horizontal="justify" vertical="top"/>
    </xf>
    <xf numFmtId="0" fontId="4" fillId="0" borderId="3" xfId="0" applyFont="1" applyBorder="1" applyAlignment="1">
      <alignment horizontal="center" vertical="top"/>
    </xf>
    <xf numFmtId="0" fontId="4" fillId="0" borderId="5" xfId="0" applyFont="1" applyBorder="1" applyAlignment="1">
      <alignment horizontal="center" vertical="top"/>
    </xf>
    <xf numFmtId="49" fontId="2" fillId="0" borderId="3" xfId="0" applyNumberFormat="1" applyFont="1" applyBorder="1" applyAlignment="1">
      <alignment horizontal="left" vertical="top" wrapText="1"/>
    </xf>
    <xf numFmtId="49" fontId="2" fillId="0" borderId="4" xfId="0" applyNumberFormat="1" applyFont="1" applyBorder="1" applyAlignment="1">
      <alignment horizontal="left" vertical="top" wrapText="1"/>
    </xf>
    <xf numFmtId="49" fontId="2" fillId="2" borderId="5" xfId="0" applyNumberFormat="1" applyFont="1" applyFill="1"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5" fillId="2" borderId="7" xfId="0" applyFont="1" applyFill="1" applyBorder="1" applyAlignment="1">
      <alignment horizontal="center" vertical="top"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4" fillId="0" borderId="4" xfId="0" applyFont="1" applyFill="1" applyBorder="1" applyAlignment="1">
      <alignment horizontal="center" vertical="top"/>
    </xf>
    <xf numFmtId="0" fontId="4" fillId="0" borderId="5" xfId="0" applyFont="1" applyFill="1" applyBorder="1" applyAlignment="1">
      <alignment horizontal="center" vertical="top"/>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14" fillId="0" borderId="3" xfId="0" applyFont="1" applyBorder="1" applyAlignment="1">
      <alignment horizontal="center" vertical="top"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0" fillId="0" borderId="4" xfId="0" applyBorder="1" applyAlignment="1">
      <alignment horizontal="center" vertical="top" wrapText="1"/>
    </xf>
    <xf numFmtId="0" fontId="2" fillId="0" borderId="3" xfId="0" applyFont="1" applyBorder="1" applyAlignment="1">
      <alignment horizontal="left" vertical="top" wrapText="1"/>
    </xf>
    <xf numFmtId="0" fontId="2" fillId="0" borderId="5" xfId="0" applyFont="1" applyBorder="1" applyAlignment="1">
      <alignment horizontal="left" vertical="top" wrapText="1"/>
    </xf>
    <xf numFmtId="0" fontId="5" fillId="2" borderId="3" xfId="0" applyFont="1" applyFill="1" applyBorder="1" applyAlignment="1">
      <alignment horizontal="center" vertical="top"/>
    </xf>
    <xf numFmtId="0" fontId="5" fillId="2" borderId="4" xfId="0" applyFont="1" applyFill="1" applyBorder="1" applyAlignment="1">
      <alignment horizontal="center" vertical="top"/>
    </xf>
    <xf numFmtId="0" fontId="5" fillId="2" borderId="5" xfId="0" applyFont="1" applyFill="1" applyBorder="1" applyAlignment="1">
      <alignment horizontal="center" vertical="top"/>
    </xf>
    <xf numFmtId="0" fontId="4" fillId="0" borderId="3" xfId="0" applyFont="1" applyFill="1" applyBorder="1" applyAlignment="1">
      <alignment horizontal="center" vertical="top" wrapText="1"/>
    </xf>
    <xf numFmtId="0" fontId="4" fillId="0" borderId="4" xfId="0" applyFont="1" applyFill="1" applyBorder="1" applyAlignment="1">
      <alignment horizontal="center" vertical="top" wrapText="1"/>
    </xf>
    <xf numFmtId="0" fontId="4" fillId="0" borderId="5" xfId="0" applyFont="1" applyFill="1" applyBorder="1" applyAlignment="1">
      <alignment horizontal="center" vertical="top" wrapText="1"/>
    </xf>
    <xf numFmtId="0" fontId="8" fillId="0" borderId="3" xfId="0" applyFont="1" applyFill="1" applyBorder="1" applyAlignment="1">
      <alignment vertical="top" wrapText="1"/>
    </xf>
    <xf numFmtId="0" fontId="8" fillId="0" borderId="4" xfId="0" applyFont="1" applyFill="1" applyBorder="1" applyAlignment="1">
      <alignment vertical="top" wrapText="1"/>
    </xf>
    <xf numFmtId="0" fontId="8" fillId="0" borderId="5" xfId="0" applyFont="1" applyFill="1" applyBorder="1" applyAlignment="1">
      <alignment vertical="top" wrapText="1"/>
    </xf>
    <xf numFmtId="0" fontId="9" fillId="0" borderId="1" xfId="0" applyFont="1" applyBorder="1" applyAlignment="1">
      <alignment horizontal="center" vertical="top"/>
    </xf>
    <xf numFmtId="0" fontId="2" fillId="0" borderId="3" xfId="1" applyNumberFormat="1" applyFont="1" applyBorder="1" applyAlignment="1">
      <alignment horizontal="left" vertical="top" wrapText="1"/>
    </xf>
    <xf numFmtId="0" fontId="2" fillId="0" borderId="5" xfId="1" applyNumberFormat="1" applyFont="1" applyBorder="1" applyAlignment="1">
      <alignment horizontal="left" vertical="top" wrapText="1"/>
    </xf>
    <xf numFmtId="0" fontId="8" fillId="0" borderId="3" xfId="0" applyFont="1" applyBorder="1" applyAlignment="1">
      <alignment horizontal="center" vertical="top" wrapText="1"/>
    </xf>
    <xf numFmtId="0" fontId="8" fillId="0" borderId="4" xfId="0" applyFont="1" applyBorder="1" applyAlignment="1">
      <alignment horizontal="center" vertical="top" wrapText="1"/>
    </xf>
    <xf numFmtId="0" fontId="8" fillId="0" borderId="5" xfId="0" applyFont="1" applyBorder="1" applyAlignment="1">
      <alignment horizontal="center" vertical="top" wrapText="1"/>
    </xf>
    <xf numFmtId="0" fontId="4" fillId="0" borderId="4" xfId="0" applyFont="1" applyBorder="1" applyAlignment="1">
      <alignment horizontal="center" vertical="top"/>
    </xf>
    <xf numFmtId="0" fontId="2" fillId="2" borderId="5" xfId="0" applyFont="1" applyFill="1" applyBorder="1" applyAlignment="1">
      <alignment horizontal="center" vertical="top" wrapText="1"/>
    </xf>
    <xf numFmtId="0" fontId="2" fillId="0" borderId="4" xfId="0" applyFont="1" applyFill="1" applyBorder="1" applyAlignment="1">
      <alignment horizontal="center" vertical="top" wrapText="1"/>
    </xf>
    <xf numFmtId="0" fontId="9" fillId="0" borderId="6" xfId="0" applyFont="1" applyFill="1" applyBorder="1" applyAlignment="1">
      <alignment horizontal="center" vertical="top"/>
    </xf>
    <xf numFmtId="0" fontId="9" fillId="0" borderId="13" xfId="0" applyFont="1" applyFill="1" applyBorder="1" applyAlignment="1">
      <alignment horizontal="center" vertical="top"/>
    </xf>
    <xf numFmtId="0" fontId="9" fillId="0" borderId="7" xfId="0" applyFont="1" applyFill="1" applyBorder="1" applyAlignment="1">
      <alignment horizontal="center" vertical="top"/>
    </xf>
    <xf numFmtId="0" fontId="9" fillId="0" borderId="14" xfId="0" applyFont="1" applyFill="1" applyBorder="1" applyAlignment="1">
      <alignment horizontal="center" vertical="top"/>
    </xf>
    <xf numFmtId="0" fontId="9" fillId="0" borderId="0" xfId="0" applyFont="1" applyFill="1" applyBorder="1" applyAlignment="1">
      <alignment horizontal="center" vertical="top"/>
    </xf>
    <xf numFmtId="0" fontId="9" fillId="0" borderId="15" xfId="0" applyFont="1" applyFill="1" applyBorder="1" applyAlignment="1">
      <alignment horizontal="center" vertical="top"/>
    </xf>
    <xf numFmtId="0" fontId="9" fillId="0" borderId="8" xfId="0" applyFont="1" applyFill="1" applyBorder="1" applyAlignment="1">
      <alignment horizontal="center" vertical="top"/>
    </xf>
    <xf numFmtId="0" fontId="9" fillId="0" borderId="2" xfId="0" applyFont="1" applyFill="1" applyBorder="1" applyAlignment="1">
      <alignment horizontal="center" vertical="top"/>
    </xf>
    <xf numFmtId="0" fontId="9" fillId="0" borderId="9" xfId="0" applyFont="1" applyFill="1" applyBorder="1" applyAlignment="1">
      <alignment horizontal="center" vertical="top"/>
    </xf>
    <xf numFmtId="0" fontId="2" fillId="2" borderId="6" xfId="0" applyFont="1" applyFill="1" applyBorder="1" applyAlignment="1">
      <alignment horizontal="left" vertical="top" wrapText="1"/>
    </xf>
    <xf numFmtId="4" fontId="4" fillId="0" borderId="3" xfId="0" applyNumberFormat="1" applyFont="1" applyBorder="1" applyAlignment="1">
      <alignment vertical="top" wrapText="1"/>
    </xf>
    <xf numFmtId="0" fontId="4" fillId="0" borderId="4" xfId="0" applyFont="1" applyBorder="1" applyAlignment="1">
      <alignment vertical="top" wrapText="1"/>
    </xf>
    <xf numFmtId="0" fontId="4" fillId="0" borderId="5" xfId="0" applyFont="1" applyBorder="1" applyAlignment="1">
      <alignment vertical="top" wrapText="1"/>
    </xf>
    <xf numFmtId="4" fontId="2" fillId="0" borderId="3" xfId="0" applyNumberFormat="1" applyFont="1" applyBorder="1" applyAlignment="1">
      <alignment wrapText="1"/>
    </xf>
    <xf numFmtId="0" fontId="0" fillId="0" borderId="4" xfId="0" applyBorder="1" applyAlignment="1"/>
    <xf numFmtId="0" fontId="0" fillId="0" borderId="5" xfId="0" applyBorder="1" applyAlignment="1"/>
    <xf numFmtId="4" fontId="2" fillId="0" borderId="3" xfId="0" applyNumberFormat="1" applyFont="1" applyBorder="1" applyAlignment="1">
      <alignment vertical="top" wrapText="1"/>
    </xf>
    <xf numFmtId="4" fontId="2" fillId="0" borderId="5" xfId="0" applyNumberFormat="1" applyFont="1" applyBorder="1" applyAlignment="1">
      <alignment vertical="top" wrapText="1"/>
    </xf>
    <xf numFmtId="4" fontId="37" fillId="0" borderId="3" xfId="0" applyNumberFormat="1" applyFont="1" applyBorder="1" applyAlignment="1">
      <alignment vertical="top" wrapText="1"/>
    </xf>
    <xf numFmtId="4" fontId="37" fillId="0" borderId="5" xfId="0" applyNumberFormat="1" applyFont="1" applyBorder="1" applyAlignment="1">
      <alignment vertical="top" wrapText="1"/>
    </xf>
    <xf numFmtId="4" fontId="9" fillId="0" borderId="6" xfId="0" applyNumberFormat="1" applyFont="1" applyBorder="1" applyAlignment="1">
      <alignment horizontal="center" vertical="top"/>
    </xf>
    <xf numFmtId="0" fontId="9" fillId="0" borderId="6" xfId="0" applyFont="1" applyBorder="1" applyAlignment="1">
      <alignment horizontal="left" vertical="top" wrapText="1"/>
    </xf>
    <xf numFmtId="0" fontId="0" fillId="0" borderId="13" xfId="0" applyBorder="1" applyAlignment="1">
      <alignment horizontal="left" vertical="top" wrapText="1"/>
    </xf>
    <xf numFmtId="0" fontId="0" fillId="0" borderId="7" xfId="0" applyBorder="1" applyAlignment="1">
      <alignment horizontal="left" vertical="top" wrapText="1"/>
    </xf>
    <xf numFmtId="0" fontId="0" fillId="0" borderId="14" xfId="0" applyBorder="1" applyAlignment="1">
      <alignment vertical="top" wrapText="1"/>
    </xf>
    <xf numFmtId="0" fontId="0" fillId="0" borderId="0" xfId="0" applyAlignment="1">
      <alignment vertical="top" wrapText="1"/>
    </xf>
    <xf numFmtId="0" fontId="0" fillId="0" borderId="15" xfId="0" applyBorder="1" applyAlignment="1">
      <alignment vertical="top" wrapText="1"/>
    </xf>
    <xf numFmtId="0" fontId="0" fillId="0" borderId="8" xfId="0" applyBorder="1" applyAlignment="1">
      <alignment vertical="top" wrapText="1"/>
    </xf>
    <xf numFmtId="0" fontId="0" fillId="0" borderId="2" xfId="0" applyBorder="1" applyAlignment="1">
      <alignment vertical="top" wrapText="1"/>
    </xf>
    <xf numFmtId="0" fontId="0" fillId="0" borderId="9" xfId="0" applyBorder="1" applyAlignment="1">
      <alignment vertical="top" wrapText="1"/>
    </xf>
    <xf numFmtId="0" fontId="9" fillId="0" borderId="13" xfId="0" applyFont="1" applyBorder="1" applyAlignment="1">
      <alignment horizontal="left" vertical="top" wrapText="1"/>
    </xf>
    <xf numFmtId="0" fontId="9" fillId="0" borderId="7" xfId="0" applyFont="1" applyBorder="1" applyAlignment="1">
      <alignment horizontal="left" vertical="top" wrapText="1"/>
    </xf>
    <xf numFmtId="0" fontId="0" fillId="0" borderId="14" xfId="0" applyBorder="1" applyAlignment="1">
      <alignment vertical="top"/>
    </xf>
    <xf numFmtId="0" fontId="0" fillId="0" borderId="0" xfId="0" applyAlignment="1">
      <alignment vertical="top"/>
    </xf>
    <xf numFmtId="0" fontId="0" fillId="0" borderId="15" xfId="0" applyBorder="1" applyAlignment="1">
      <alignment vertical="top"/>
    </xf>
    <xf numFmtId="0" fontId="0" fillId="0" borderId="8" xfId="0" applyBorder="1" applyAlignment="1">
      <alignment vertical="top"/>
    </xf>
    <xf numFmtId="0" fontId="0" fillId="0" borderId="2" xfId="0" applyBorder="1" applyAlignment="1">
      <alignment vertical="top"/>
    </xf>
    <xf numFmtId="0" fontId="0" fillId="0" borderId="9" xfId="0" applyBorder="1" applyAlignment="1">
      <alignment vertical="top"/>
    </xf>
    <xf numFmtId="0" fontId="8" fillId="6" borderId="3" xfId="0" applyFont="1" applyFill="1" applyBorder="1" applyAlignment="1">
      <alignment vertical="top" wrapText="1"/>
    </xf>
    <xf numFmtId="0" fontId="8" fillId="6" borderId="4" xfId="0" applyFont="1" applyFill="1" applyBorder="1" applyAlignment="1">
      <alignment vertical="top" wrapText="1"/>
    </xf>
    <xf numFmtId="0" fontId="8" fillId="6" borderId="5" xfId="0" applyFont="1" applyFill="1" applyBorder="1" applyAlignment="1">
      <alignment vertical="top" wrapText="1"/>
    </xf>
    <xf numFmtId="0" fontId="4" fillId="5" borderId="3" xfId="0" applyFont="1" applyFill="1" applyBorder="1" applyAlignment="1">
      <alignment horizontal="center" vertical="top" wrapText="1"/>
    </xf>
    <xf numFmtId="0" fontId="4" fillId="5" borderId="4" xfId="0" applyFont="1" applyFill="1" applyBorder="1" applyAlignment="1">
      <alignment horizontal="center" vertical="top" wrapText="1"/>
    </xf>
    <xf numFmtId="0" fontId="4" fillId="5" borderId="5" xfId="0" applyFont="1" applyFill="1" applyBorder="1" applyAlignment="1">
      <alignment horizontal="center" vertical="top" wrapText="1"/>
    </xf>
    <xf numFmtId="0" fontId="4" fillId="0" borderId="10" xfId="0" applyFont="1" applyBorder="1" applyAlignment="1">
      <alignment horizontal="center"/>
    </xf>
    <xf numFmtId="0" fontId="4" fillId="0" borderId="11" xfId="0" applyFont="1" applyBorder="1" applyAlignment="1">
      <alignment horizontal="center"/>
    </xf>
    <xf numFmtId="0" fontId="4" fillId="0" borderId="12" xfId="0" applyFont="1" applyBorder="1" applyAlignment="1">
      <alignment horizontal="center"/>
    </xf>
    <xf numFmtId="0" fontId="4" fillId="0" borderId="10" xfId="0" applyFont="1" applyFill="1" applyBorder="1" applyAlignment="1">
      <alignment horizontal="center"/>
    </xf>
    <xf numFmtId="0" fontId="4" fillId="0" borderId="12" xfId="0" applyFont="1" applyFill="1" applyBorder="1" applyAlignment="1">
      <alignment horizontal="center"/>
    </xf>
    <xf numFmtId="0" fontId="5" fillId="6" borderId="3" xfId="0" applyFont="1" applyFill="1" applyBorder="1" applyAlignment="1">
      <alignment horizontal="left" vertical="top" wrapText="1"/>
    </xf>
    <xf numFmtId="0" fontId="5" fillId="6" borderId="4" xfId="0" applyFont="1" applyFill="1" applyBorder="1" applyAlignment="1">
      <alignment horizontal="left" vertical="top" wrapText="1"/>
    </xf>
    <xf numFmtId="0" fontId="5" fillId="6" borderId="5" xfId="0" applyFont="1" applyFill="1" applyBorder="1" applyAlignment="1">
      <alignment horizontal="left" vertical="top"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11" fillId="0" borderId="0" xfId="0" applyFont="1" applyBorder="1" applyAlignment="1">
      <alignment horizontal="center" vertical="top" wrapText="1"/>
    </xf>
    <xf numFmtId="0" fontId="4" fillId="0" borderId="0" xfId="0" applyFont="1" applyAlignment="1">
      <alignment horizontal="right"/>
    </xf>
    <xf numFmtId="0" fontId="4" fillId="5" borderId="6"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 xfId="0" applyFont="1" applyBorder="1" applyAlignment="1">
      <alignment horizontal="center"/>
    </xf>
    <xf numFmtId="0" fontId="4" fillId="0" borderId="1" xfId="0" applyFont="1" applyBorder="1" applyAlignment="1">
      <alignment horizontal="center" vertical="center" wrapText="1"/>
    </xf>
    <xf numFmtId="0" fontId="4" fillId="7" borderId="10" xfId="0" applyFont="1" applyFill="1" applyBorder="1" applyAlignment="1">
      <alignment horizontal="center"/>
    </xf>
    <xf numFmtId="0" fontId="4" fillId="7" borderId="12" xfId="0" applyFont="1" applyFill="1" applyBorder="1" applyAlignment="1">
      <alignment horizontal="center"/>
    </xf>
    <xf numFmtId="0" fontId="16" fillId="0" borderId="31" xfId="0" applyFont="1" applyFill="1" applyBorder="1" applyAlignment="1">
      <alignment horizontal="center" vertical="center" wrapText="1"/>
    </xf>
    <xf numFmtId="0" fontId="16" fillId="0" borderId="32" xfId="0" applyFont="1" applyFill="1" applyBorder="1" applyAlignment="1">
      <alignment horizontal="center" vertical="center" wrapText="1"/>
    </xf>
    <xf numFmtId="0" fontId="16" fillId="0" borderId="33" xfId="0" applyFont="1" applyFill="1" applyBorder="1" applyAlignment="1">
      <alignment horizontal="center" vertical="center" wrapText="1"/>
    </xf>
    <xf numFmtId="0" fontId="16" fillId="0" borderId="25" xfId="0" applyFont="1" applyFill="1" applyBorder="1" applyAlignment="1">
      <alignment horizontal="center" vertical="center" wrapText="1"/>
    </xf>
    <xf numFmtId="0" fontId="16" fillId="0" borderId="27" xfId="0" applyFont="1" applyFill="1" applyBorder="1" applyAlignment="1">
      <alignment horizontal="center" vertical="center" wrapText="1"/>
    </xf>
    <xf numFmtId="0" fontId="16" fillId="0" borderId="28" xfId="0" applyFont="1" applyFill="1" applyBorder="1" applyAlignment="1">
      <alignment horizontal="center" vertical="center" wrapText="1"/>
    </xf>
    <xf numFmtId="0" fontId="16" fillId="0" borderId="34" xfId="0" applyFont="1" applyFill="1" applyBorder="1" applyAlignment="1">
      <alignment horizontal="center" vertical="center" wrapText="1" shrinkToFit="1"/>
    </xf>
    <xf numFmtId="0" fontId="16" fillId="0" borderId="35" xfId="0" applyFont="1" applyFill="1" applyBorder="1" applyAlignment="1">
      <alignment horizontal="center" vertical="center" wrapText="1" shrinkToFit="1"/>
    </xf>
    <xf numFmtId="0" fontId="16" fillId="0" borderId="36" xfId="0" applyFont="1" applyFill="1" applyBorder="1" applyAlignment="1">
      <alignment horizontal="center" vertical="center" wrapText="1" shrinkToFit="1"/>
    </xf>
    <xf numFmtId="0" fontId="16" fillId="0" borderId="20" xfId="0" applyFont="1" applyFill="1" applyBorder="1" applyAlignment="1">
      <alignment horizontal="center" vertical="top" wrapText="1"/>
    </xf>
    <xf numFmtId="0" fontId="16" fillId="0" borderId="29" xfId="0" applyFont="1" applyFill="1" applyBorder="1" applyAlignment="1">
      <alignment horizontal="center" vertical="top" wrapText="1"/>
    </xf>
    <xf numFmtId="0" fontId="16" fillId="0" borderId="8" xfId="0" applyFont="1" applyFill="1" applyBorder="1" applyAlignment="1">
      <alignment horizontal="center" vertical="top" wrapText="1"/>
    </xf>
    <xf numFmtId="0" fontId="16" fillId="0" borderId="9" xfId="0" applyFont="1" applyFill="1" applyBorder="1" applyAlignment="1">
      <alignment horizontal="center" vertical="top" wrapText="1"/>
    </xf>
    <xf numFmtId="0" fontId="16" fillId="6" borderId="8" xfId="0" applyFont="1" applyFill="1" applyBorder="1" applyAlignment="1">
      <alignment horizontal="center" vertical="top" wrapText="1"/>
    </xf>
    <xf numFmtId="0" fontId="16" fillId="6" borderId="9" xfId="0" applyFont="1" applyFill="1" applyBorder="1" applyAlignment="1">
      <alignment horizontal="center" vertical="top" wrapText="1"/>
    </xf>
    <xf numFmtId="0" fontId="16" fillId="0" borderId="8" xfId="0" applyFont="1" applyFill="1" applyBorder="1" applyAlignment="1">
      <alignment horizontal="center" vertical="top" shrinkToFit="1"/>
    </xf>
    <xf numFmtId="0" fontId="16" fillId="0" borderId="2" xfId="0" applyFont="1" applyFill="1" applyBorder="1" applyAlignment="1">
      <alignment horizontal="center" vertical="top" shrinkToFit="1"/>
    </xf>
    <xf numFmtId="0" fontId="0" fillId="0" borderId="0" xfId="0" applyAlignment="1"/>
    <xf numFmtId="0" fontId="4" fillId="0" borderId="1" xfId="0" applyFont="1" applyBorder="1" applyAlignment="1">
      <alignment horizontal="justify" vertical="top" shrinkToFi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wrapText="1"/>
    </xf>
    <xf numFmtId="0" fontId="4" fillId="0" borderId="12" xfId="0" applyFont="1" applyBorder="1" applyAlignment="1">
      <alignment horizontal="center" vertical="center"/>
    </xf>
    <xf numFmtId="0" fontId="4" fillId="0" borderId="1" xfId="0" applyFont="1" applyBorder="1" applyAlignment="1">
      <alignment horizontal="center" vertical="top"/>
    </xf>
    <xf numFmtId="0" fontId="4" fillId="3" borderId="10" xfId="0" applyFont="1" applyFill="1" applyBorder="1" applyAlignment="1">
      <alignment horizontal="center"/>
    </xf>
    <xf numFmtId="0" fontId="4" fillId="3" borderId="12" xfId="0" applyFont="1" applyFill="1" applyBorder="1" applyAlignment="1">
      <alignment horizontal="center"/>
    </xf>
  </cellXfs>
  <cellStyles count="3">
    <cellStyle name="Обычный" xfId="0" builtinId="0"/>
    <cellStyle name="Обычный 2" xfId="2"/>
    <cellStyle name="Финансовый" xfId="1" builtinId="3"/>
  </cellStyles>
  <dxfs count="0"/>
  <tableStyles count="0" defaultTableStyle="TableStyleMedium2" defaultPivotStyle="PivotStyleMedium9"/>
  <colors>
    <mruColors>
      <color rgb="FFFFFFCC"/>
      <color rgb="FF00EE6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sheetPr>
    <pageSetUpPr fitToPage="1"/>
  </sheetPr>
  <dimension ref="A1:P127"/>
  <sheetViews>
    <sheetView zoomScaleNormal="100" workbookViewId="0">
      <pane ySplit="4" topLeftCell="A17" activePane="bottomLeft" state="frozen"/>
      <selection pane="bottomLeft" activeCell="B17" sqref="B17:F17"/>
    </sheetView>
  </sheetViews>
  <sheetFormatPr defaultRowHeight="15"/>
  <cols>
    <col min="1" max="1" width="7" customWidth="1"/>
    <col min="2" max="2" width="42.7109375" customWidth="1"/>
    <col min="3" max="3" width="10" customWidth="1"/>
    <col min="4" max="4" width="10.7109375" customWidth="1"/>
    <col min="5" max="5" width="9.42578125" customWidth="1"/>
    <col min="6" max="6" width="11" customWidth="1"/>
    <col min="7" max="7" width="10.28515625" customWidth="1"/>
    <col min="8" max="8" width="10.5703125" customWidth="1"/>
    <col min="9" max="9" width="12.5703125" customWidth="1"/>
    <col min="10" max="10" width="14" customWidth="1"/>
    <col min="11" max="11" width="12.7109375" customWidth="1"/>
    <col min="12" max="12" width="12.85546875" customWidth="1"/>
    <col min="13" max="13" width="11.5703125" customWidth="1"/>
    <col min="14" max="14" width="13.28515625" customWidth="1"/>
    <col min="16" max="16" width="11" customWidth="1"/>
  </cols>
  <sheetData>
    <row r="1" spans="1:14" ht="46.5" customHeight="1">
      <c r="A1" s="400" t="s">
        <v>63</v>
      </c>
      <c r="B1" s="400"/>
      <c r="C1" s="400"/>
      <c r="D1" s="400"/>
      <c r="E1" s="400"/>
      <c r="F1" s="400"/>
      <c r="G1" s="400"/>
      <c r="H1" s="400"/>
      <c r="I1" s="400"/>
      <c r="J1" s="400"/>
      <c r="K1" s="400"/>
      <c r="L1" s="400"/>
      <c r="M1" s="400"/>
      <c r="N1" s="400"/>
    </row>
    <row r="2" spans="1:14">
      <c r="A2" s="393" t="s">
        <v>4</v>
      </c>
      <c r="B2" s="393" t="s">
        <v>5</v>
      </c>
      <c r="C2" s="401" t="s">
        <v>7</v>
      </c>
      <c r="D2" s="401" t="s">
        <v>36</v>
      </c>
      <c r="E2" s="404" t="s">
        <v>6</v>
      </c>
      <c r="F2" s="405"/>
      <c r="G2" s="401" t="s">
        <v>2</v>
      </c>
      <c r="H2" s="401" t="s">
        <v>3</v>
      </c>
      <c r="I2" s="401" t="s">
        <v>1</v>
      </c>
      <c r="J2" s="401" t="s">
        <v>10</v>
      </c>
      <c r="K2" s="408" t="s">
        <v>9</v>
      </c>
      <c r="L2" s="409"/>
      <c r="M2" s="410"/>
      <c r="N2" s="411" t="s">
        <v>0</v>
      </c>
    </row>
    <row r="3" spans="1:14">
      <c r="A3" s="393"/>
      <c r="B3" s="393"/>
      <c r="C3" s="402"/>
      <c r="D3" s="402"/>
      <c r="E3" s="406"/>
      <c r="F3" s="407"/>
      <c r="G3" s="402"/>
      <c r="H3" s="402"/>
      <c r="I3" s="402"/>
      <c r="J3" s="402"/>
      <c r="K3" s="401">
        <v>2016</v>
      </c>
      <c r="L3" s="414">
        <v>2017</v>
      </c>
      <c r="M3" s="414">
        <v>2018</v>
      </c>
      <c r="N3" s="412"/>
    </row>
    <row r="4" spans="1:14" ht="33">
      <c r="A4" s="393"/>
      <c r="B4" s="393"/>
      <c r="C4" s="403"/>
      <c r="D4" s="403"/>
      <c r="E4" s="39" t="s">
        <v>11</v>
      </c>
      <c r="F4" s="39" t="s">
        <v>12</v>
      </c>
      <c r="G4" s="403"/>
      <c r="H4" s="403"/>
      <c r="I4" s="403"/>
      <c r="J4" s="403"/>
      <c r="K4" s="403"/>
      <c r="L4" s="415"/>
      <c r="M4" s="415"/>
      <c r="N4" s="413"/>
    </row>
    <row r="5" spans="1:14" ht="15.75">
      <c r="A5" s="6">
        <v>1</v>
      </c>
      <c r="B5" s="6">
        <v>2</v>
      </c>
      <c r="C5" s="6">
        <v>3</v>
      </c>
      <c r="D5" s="6">
        <v>4</v>
      </c>
      <c r="E5" s="6">
        <v>5</v>
      </c>
      <c r="F5" s="6">
        <v>6</v>
      </c>
      <c r="G5" s="6">
        <v>7</v>
      </c>
      <c r="H5" s="6">
        <v>8</v>
      </c>
      <c r="I5" s="6">
        <v>9</v>
      </c>
      <c r="J5" s="6">
        <v>10</v>
      </c>
      <c r="K5" s="6">
        <v>11</v>
      </c>
      <c r="L5" s="6">
        <v>12</v>
      </c>
      <c r="M5" s="6">
        <v>13</v>
      </c>
      <c r="N5" s="6">
        <v>14</v>
      </c>
    </row>
    <row r="6" spans="1:14" ht="15.75">
      <c r="A6" s="7"/>
      <c r="B6" s="394" t="s">
        <v>15</v>
      </c>
      <c r="C6" s="395"/>
      <c r="D6" s="395"/>
      <c r="E6" s="395"/>
      <c r="F6" s="396"/>
      <c r="G6" s="19"/>
      <c r="H6" s="19"/>
      <c r="I6" s="33"/>
      <c r="J6" s="20">
        <f>J7+J8+J9+J10</f>
        <v>1527853.17252</v>
      </c>
      <c r="K6" s="20">
        <f>K7+K8+K9+K10</f>
        <v>875210.40819999995</v>
      </c>
      <c r="L6" s="20">
        <f>L7+L8+L9+L10</f>
        <v>626420.59520999994</v>
      </c>
      <c r="M6" s="20">
        <f>M7+M8+M9+M10</f>
        <v>26222.169110000003</v>
      </c>
      <c r="N6" s="18"/>
    </row>
    <row r="7" spans="1:14" ht="50.25" customHeight="1">
      <c r="A7" s="347"/>
      <c r="B7" s="348"/>
      <c r="C7" s="348"/>
      <c r="D7" s="348"/>
      <c r="E7" s="348"/>
      <c r="F7" s="348"/>
      <c r="G7" s="348"/>
      <c r="H7" s="349"/>
      <c r="I7" s="14" t="s">
        <v>60</v>
      </c>
      <c r="J7" s="11">
        <f t="shared" ref="J7:M10" si="0">J13+J88</f>
        <v>154625.85251999996</v>
      </c>
      <c r="K7" s="11">
        <f t="shared" si="0"/>
        <v>90444.028199999957</v>
      </c>
      <c r="L7" s="11">
        <f t="shared" si="0"/>
        <v>55570.405209999983</v>
      </c>
      <c r="M7" s="11">
        <f t="shared" si="0"/>
        <v>8611.4191100000007</v>
      </c>
      <c r="N7" s="18"/>
    </row>
    <row r="8" spans="1:14" ht="38.25">
      <c r="A8" s="350"/>
      <c r="B8" s="351"/>
      <c r="C8" s="351"/>
      <c r="D8" s="351"/>
      <c r="E8" s="351"/>
      <c r="F8" s="351"/>
      <c r="G8" s="351"/>
      <c r="H8" s="352"/>
      <c r="I8" s="14" t="s">
        <v>61</v>
      </c>
      <c r="J8" s="11">
        <f t="shared" si="0"/>
        <v>57645.679999999993</v>
      </c>
      <c r="K8" s="11">
        <f t="shared" si="0"/>
        <v>33599.020000000004</v>
      </c>
      <c r="L8" s="11">
        <f t="shared" si="0"/>
        <v>6435.9100000000008</v>
      </c>
      <c r="M8" s="11">
        <f t="shared" si="0"/>
        <v>17610.75</v>
      </c>
      <c r="N8" s="18"/>
    </row>
    <row r="9" spans="1:14" ht="25.5">
      <c r="A9" s="350"/>
      <c r="B9" s="351"/>
      <c r="C9" s="351"/>
      <c r="D9" s="351"/>
      <c r="E9" s="351"/>
      <c r="F9" s="351"/>
      <c r="G9" s="351"/>
      <c r="H9" s="352"/>
      <c r="I9" s="14" t="s">
        <v>14</v>
      </c>
      <c r="J9" s="11">
        <f t="shared" si="0"/>
        <v>631961.36</v>
      </c>
      <c r="K9" s="11">
        <f t="shared" si="0"/>
        <v>409357.22</v>
      </c>
      <c r="L9" s="11">
        <f t="shared" si="0"/>
        <v>222604.14</v>
      </c>
      <c r="M9" s="11">
        <f t="shared" si="0"/>
        <v>0</v>
      </c>
      <c r="N9" s="18"/>
    </row>
    <row r="10" spans="1:14" ht="25.5">
      <c r="A10" s="353"/>
      <c r="B10" s="354"/>
      <c r="C10" s="354"/>
      <c r="D10" s="354"/>
      <c r="E10" s="354"/>
      <c r="F10" s="354"/>
      <c r="G10" s="354"/>
      <c r="H10" s="355"/>
      <c r="I10" s="14" t="s">
        <v>13</v>
      </c>
      <c r="J10" s="11">
        <f t="shared" si="0"/>
        <v>683620.28</v>
      </c>
      <c r="K10" s="11">
        <f t="shared" si="0"/>
        <v>341810.14</v>
      </c>
      <c r="L10" s="11">
        <f t="shared" si="0"/>
        <v>341810.14</v>
      </c>
      <c r="M10" s="11">
        <f t="shared" si="0"/>
        <v>0</v>
      </c>
      <c r="N10" s="18"/>
    </row>
    <row r="11" spans="1:14" ht="15.75">
      <c r="A11" s="397" t="s">
        <v>30</v>
      </c>
      <c r="B11" s="398"/>
      <c r="C11" s="398"/>
      <c r="D11" s="398"/>
      <c r="E11" s="398"/>
      <c r="F11" s="398"/>
      <c r="G11" s="398"/>
      <c r="H11" s="399"/>
      <c r="I11" s="29"/>
      <c r="J11" s="30"/>
      <c r="K11" s="30"/>
      <c r="L11" s="30"/>
      <c r="M11" s="30"/>
      <c r="N11" s="29"/>
    </row>
    <row r="12" spans="1:14" ht="15.75">
      <c r="A12" s="453"/>
      <c r="B12" s="454"/>
      <c r="C12" s="454"/>
      <c r="D12" s="454"/>
      <c r="E12" s="454"/>
      <c r="F12" s="454"/>
      <c r="G12" s="454"/>
      <c r="H12" s="455"/>
      <c r="I12" s="74" t="s">
        <v>62</v>
      </c>
      <c r="J12" s="75">
        <f>J13+J14+J15+J16</f>
        <v>1065257.04</v>
      </c>
      <c r="K12" s="75">
        <f>K13+K14+K15+K16</f>
        <v>544529.62</v>
      </c>
      <c r="L12" s="75">
        <f>L13+L14+L15+L16</f>
        <v>495228.53</v>
      </c>
      <c r="M12" s="75">
        <f>M13+M14+M15+M16</f>
        <v>25498.89</v>
      </c>
      <c r="N12" s="74"/>
    </row>
    <row r="13" spans="1:14" ht="51">
      <c r="A13" s="456"/>
      <c r="B13" s="457"/>
      <c r="C13" s="457"/>
      <c r="D13" s="457"/>
      <c r="E13" s="457"/>
      <c r="F13" s="457"/>
      <c r="G13" s="457"/>
      <c r="H13" s="458"/>
      <c r="I13" s="14" t="s">
        <v>60</v>
      </c>
      <c r="J13" s="11">
        <f>J18+J28+J61</f>
        <v>145111.13999999996</v>
      </c>
      <c r="K13" s="11">
        <f>K18+K28+K61</f>
        <v>84884.579999999958</v>
      </c>
      <c r="L13" s="11">
        <f>L18+L28+L61</f>
        <v>52338.419999999984</v>
      </c>
      <c r="M13" s="11">
        <f>M18+M28+M61</f>
        <v>7888.14</v>
      </c>
      <c r="N13" s="18"/>
    </row>
    <row r="14" spans="1:14" ht="38.25">
      <c r="A14" s="456"/>
      <c r="B14" s="457"/>
      <c r="C14" s="457"/>
      <c r="D14" s="457"/>
      <c r="E14" s="457"/>
      <c r="F14" s="457"/>
      <c r="G14" s="457"/>
      <c r="H14" s="458"/>
      <c r="I14" s="14" t="s">
        <v>61</v>
      </c>
      <c r="J14" s="11">
        <f t="shared" ref="J14:M16" si="1">J19+J29+J62</f>
        <v>52178.159999999996</v>
      </c>
      <c r="K14" s="11">
        <f t="shared" si="1"/>
        <v>28131.5</v>
      </c>
      <c r="L14" s="11">
        <f t="shared" si="1"/>
        <v>6435.9100000000008</v>
      </c>
      <c r="M14" s="11">
        <f t="shared" si="1"/>
        <v>17610.75</v>
      </c>
      <c r="N14" s="18"/>
    </row>
    <row r="15" spans="1:14" ht="25.5">
      <c r="A15" s="456"/>
      <c r="B15" s="457"/>
      <c r="C15" s="457"/>
      <c r="D15" s="457"/>
      <c r="E15" s="457"/>
      <c r="F15" s="457"/>
      <c r="G15" s="457"/>
      <c r="H15" s="458"/>
      <c r="I15" s="14" t="s">
        <v>14</v>
      </c>
      <c r="J15" s="11">
        <f t="shared" si="1"/>
        <v>184347.46</v>
      </c>
      <c r="K15" s="11">
        <f t="shared" si="1"/>
        <v>89703.4</v>
      </c>
      <c r="L15" s="11">
        <f t="shared" si="1"/>
        <v>94644.06</v>
      </c>
      <c r="M15" s="11">
        <f t="shared" si="1"/>
        <v>0</v>
      </c>
      <c r="N15" s="18"/>
    </row>
    <row r="16" spans="1:14" ht="25.5">
      <c r="A16" s="459"/>
      <c r="B16" s="460"/>
      <c r="C16" s="460"/>
      <c r="D16" s="460"/>
      <c r="E16" s="460"/>
      <c r="F16" s="460"/>
      <c r="G16" s="460"/>
      <c r="H16" s="461"/>
      <c r="I16" s="14" t="s">
        <v>13</v>
      </c>
      <c r="J16" s="55">
        <f t="shared" si="1"/>
        <v>683620.28</v>
      </c>
      <c r="K16" s="55">
        <f t="shared" si="1"/>
        <v>341810.14</v>
      </c>
      <c r="L16" s="55">
        <f t="shared" si="1"/>
        <v>341810.14</v>
      </c>
      <c r="M16" s="55">
        <f t="shared" si="1"/>
        <v>0</v>
      </c>
      <c r="N16" s="18"/>
    </row>
    <row r="17" spans="1:16" ht="35.25" customHeight="1">
      <c r="A17" s="7" t="s">
        <v>72</v>
      </c>
      <c r="B17" s="394" t="s">
        <v>51</v>
      </c>
      <c r="C17" s="395"/>
      <c r="D17" s="395"/>
      <c r="E17" s="395"/>
      <c r="F17" s="396"/>
      <c r="G17" s="19"/>
      <c r="H17" s="19"/>
      <c r="I17" s="33"/>
      <c r="J17" s="20"/>
      <c r="K17" s="20"/>
      <c r="L17" s="20"/>
      <c r="M17" s="20"/>
      <c r="N17" s="18"/>
    </row>
    <row r="18" spans="1:16" ht="51">
      <c r="A18" s="383"/>
      <c r="B18" s="347"/>
      <c r="C18" s="348"/>
      <c r="D18" s="348"/>
      <c r="E18" s="348"/>
      <c r="F18" s="348"/>
      <c r="G18" s="348"/>
      <c r="H18" s="349"/>
      <c r="I18" s="14" t="s">
        <v>60</v>
      </c>
      <c r="J18" s="12">
        <f>J23</f>
        <v>145111.13999999996</v>
      </c>
      <c r="K18" s="12">
        <f>K23</f>
        <v>84884.579999999958</v>
      </c>
      <c r="L18" s="12">
        <f>L23</f>
        <v>52338.419999999984</v>
      </c>
      <c r="M18" s="12">
        <f>M23+M84</f>
        <v>7888.14</v>
      </c>
      <c r="N18" s="18"/>
    </row>
    <row r="19" spans="1:16" ht="38.25">
      <c r="A19" s="384"/>
      <c r="B19" s="350"/>
      <c r="C19" s="351"/>
      <c r="D19" s="351"/>
      <c r="E19" s="351"/>
      <c r="F19" s="351"/>
      <c r="G19" s="351"/>
      <c r="H19" s="352"/>
      <c r="I19" s="14" t="s">
        <v>61</v>
      </c>
      <c r="J19" s="12">
        <v>0</v>
      </c>
      <c r="K19" s="12">
        <v>0</v>
      </c>
      <c r="L19" s="12">
        <v>0</v>
      </c>
      <c r="M19" s="12">
        <v>0</v>
      </c>
      <c r="N19" s="2"/>
    </row>
    <row r="20" spans="1:16" ht="25.5">
      <c r="A20" s="384"/>
      <c r="B20" s="350"/>
      <c r="C20" s="351"/>
      <c r="D20" s="351"/>
      <c r="E20" s="351"/>
      <c r="F20" s="351"/>
      <c r="G20" s="351"/>
      <c r="H20" s="352"/>
      <c r="I20" s="14" t="s">
        <v>14</v>
      </c>
      <c r="J20" s="12">
        <f t="shared" ref="J20:M21" si="2">J25</f>
        <v>0</v>
      </c>
      <c r="K20" s="12">
        <f t="shared" si="2"/>
        <v>0</v>
      </c>
      <c r="L20" s="12">
        <f t="shared" si="2"/>
        <v>0</v>
      </c>
      <c r="M20" s="12">
        <f t="shared" si="2"/>
        <v>0</v>
      </c>
      <c r="N20" s="18"/>
    </row>
    <row r="21" spans="1:16" ht="25.5">
      <c r="A21" s="385"/>
      <c r="B21" s="353"/>
      <c r="C21" s="354"/>
      <c r="D21" s="354"/>
      <c r="E21" s="354"/>
      <c r="F21" s="354"/>
      <c r="G21" s="354"/>
      <c r="H21" s="355"/>
      <c r="I21" s="14" t="s">
        <v>13</v>
      </c>
      <c r="J21" s="12">
        <f t="shared" si="2"/>
        <v>683620.28</v>
      </c>
      <c r="K21" s="12">
        <f t="shared" si="2"/>
        <v>341810.14</v>
      </c>
      <c r="L21" s="12">
        <f t="shared" si="2"/>
        <v>341810.14</v>
      </c>
      <c r="M21" s="12">
        <f t="shared" si="2"/>
        <v>0</v>
      </c>
      <c r="N21" s="18"/>
    </row>
    <row r="22" spans="1:16" ht="25.5">
      <c r="A22" s="365" t="s">
        <v>73</v>
      </c>
      <c r="B22" s="65" t="s">
        <v>52</v>
      </c>
      <c r="C22" s="326"/>
      <c r="D22" s="326"/>
      <c r="E22" s="326"/>
      <c r="F22" s="36" t="s">
        <v>21</v>
      </c>
      <c r="G22" s="326"/>
      <c r="H22" s="326"/>
      <c r="I22" s="10"/>
      <c r="J22" s="13">
        <f>J23+J24+J25+J26</f>
        <v>828731.41999999993</v>
      </c>
      <c r="K22" s="13">
        <f>K23+K24+K25+K26</f>
        <v>426694.72</v>
      </c>
      <c r="L22" s="13">
        <f>L23+L24+L25+L26</f>
        <v>394148.56</v>
      </c>
      <c r="M22" s="13">
        <f>M23+M24+M25+M26</f>
        <v>7888.14</v>
      </c>
      <c r="N22" s="2"/>
    </row>
    <row r="23" spans="1:16" ht="51">
      <c r="A23" s="366"/>
      <c r="B23" s="356" t="s">
        <v>41</v>
      </c>
      <c r="C23" s="327"/>
      <c r="D23" s="327"/>
      <c r="E23" s="327"/>
      <c r="F23" s="63"/>
      <c r="G23" s="327"/>
      <c r="H23" s="327"/>
      <c r="I23" s="14" t="s">
        <v>60</v>
      </c>
      <c r="J23" s="64">
        <f>K23+L23+M23</f>
        <v>145111.13999999996</v>
      </c>
      <c r="K23" s="16">
        <f>426694.72-K26</f>
        <v>84884.579999999958</v>
      </c>
      <c r="L23" s="16">
        <f>394148.56-L26</f>
        <v>52338.419999999984</v>
      </c>
      <c r="M23" s="16">
        <v>7888.14</v>
      </c>
      <c r="N23" s="31"/>
      <c r="P23" s="79"/>
    </row>
    <row r="24" spans="1:16" ht="40.5" customHeight="1">
      <c r="A24" s="366"/>
      <c r="B24" s="357"/>
      <c r="C24" s="328"/>
      <c r="D24" s="328"/>
      <c r="E24" s="328"/>
      <c r="F24" s="37"/>
      <c r="G24" s="327"/>
      <c r="H24" s="327"/>
      <c r="I24" s="14" t="s">
        <v>61</v>
      </c>
      <c r="J24" s="16">
        <f>K24+L24+M24</f>
        <v>0</v>
      </c>
      <c r="K24" s="16">
        <v>0</v>
      </c>
      <c r="L24" s="64">
        <v>0</v>
      </c>
      <c r="M24" s="64">
        <v>0</v>
      </c>
      <c r="N24" s="31"/>
    </row>
    <row r="25" spans="1:16" ht="27.75" customHeight="1">
      <c r="A25" s="366"/>
      <c r="B25" s="357"/>
      <c r="C25" s="328"/>
      <c r="D25" s="328"/>
      <c r="E25" s="328"/>
      <c r="F25" s="37"/>
      <c r="G25" s="327"/>
      <c r="H25" s="327"/>
      <c r="I25" s="14" t="s">
        <v>14</v>
      </c>
      <c r="J25" s="16">
        <v>0</v>
      </c>
      <c r="K25" s="16">
        <v>0</v>
      </c>
      <c r="L25" s="64">
        <v>0</v>
      </c>
      <c r="M25" s="64">
        <v>0</v>
      </c>
      <c r="N25" s="31"/>
    </row>
    <row r="26" spans="1:16" ht="25.5">
      <c r="A26" s="367"/>
      <c r="B26" s="358"/>
      <c r="C26" s="329"/>
      <c r="D26" s="329"/>
      <c r="E26" s="329"/>
      <c r="F26" s="37"/>
      <c r="G26" s="364"/>
      <c r="H26" s="364"/>
      <c r="I26" s="14" t="s">
        <v>13</v>
      </c>
      <c r="J26" s="16">
        <f>K26+L26+M26</f>
        <v>683620.28</v>
      </c>
      <c r="K26" s="16">
        <v>341810.14</v>
      </c>
      <c r="L26" s="16">
        <v>341810.14</v>
      </c>
      <c r="M26" s="64">
        <v>0</v>
      </c>
      <c r="N26" s="31"/>
    </row>
    <row r="27" spans="1:16" ht="15.75">
      <c r="A27" s="18"/>
      <c r="B27" s="373" t="s">
        <v>50</v>
      </c>
      <c r="C27" s="373"/>
      <c r="D27" s="373"/>
      <c r="E27" s="373"/>
      <c r="F27" s="373"/>
      <c r="G27" s="373"/>
      <c r="H27" s="373"/>
      <c r="I27" s="33"/>
      <c r="J27" s="20"/>
      <c r="K27" s="20"/>
      <c r="L27" s="20"/>
      <c r="M27" s="20"/>
      <c r="N27" s="33"/>
    </row>
    <row r="28" spans="1:16" ht="52.5" customHeight="1">
      <c r="A28" s="347"/>
      <c r="B28" s="348"/>
      <c r="C28" s="348"/>
      <c r="D28" s="348"/>
      <c r="E28" s="348"/>
      <c r="F28" s="348"/>
      <c r="G28" s="348"/>
      <c r="H28" s="349"/>
      <c r="I28" s="14" t="s">
        <v>60</v>
      </c>
      <c r="J28" s="12">
        <f t="shared" ref="J28:M31" si="3">J33+J54</f>
        <v>0</v>
      </c>
      <c r="K28" s="12">
        <f t="shared" si="3"/>
        <v>0</v>
      </c>
      <c r="L28" s="12">
        <f t="shared" si="3"/>
        <v>0</v>
      </c>
      <c r="M28" s="12">
        <f t="shared" si="3"/>
        <v>0</v>
      </c>
      <c r="N28" s="18"/>
    </row>
    <row r="29" spans="1:16" ht="39.75" customHeight="1">
      <c r="A29" s="350"/>
      <c r="B29" s="351"/>
      <c r="C29" s="351"/>
      <c r="D29" s="351"/>
      <c r="E29" s="351"/>
      <c r="F29" s="351"/>
      <c r="G29" s="351"/>
      <c r="H29" s="352"/>
      <c r="I29" s="14" t="s">
        <v>61</v>
      </c>
      <c r="J29" s="12">
        <f t="shared" si="3"/>
        <v>7889.63</v>
      </c>
      <c r="K29" s="12">
        <f t="shared" si="3"/>
        <v>548.5</v>
      </c>
      <c r="L29" s="12">
        <f t="shared" si="3"/>
        <v>6008.8600000000006</v>
      </c>
      <c r="M29" s="12">
        <f t="shared" si="3"/>
        <v>1332.27</v>
      </c>
      <c r="N29" s="18"/>
    </row>
    <row r="30" spans="1:16" ht="25.5" customHeight="1">
      <c r="A30" s="350"/>
      <c r="B30" s="351"/>
      <c r="C30" s="351"/>
      <c r="D30" s="351"/>
      <c r="E30" s="351"/>
      <c r="F30" s="351"/>
      <c r="G30" s="351"/>
      <c r="H30" s="352"/>
      <c r="I30" s="14" t="s">
        <v>14</v>
      </c>
      <c r="J30" s="12">
        <f t="shared" si="3"/>
        <v>184347.46</v>
      </c>
      <c r="K30" s="12">
        <f t="shared" si="3"/>
        <v>89703.4</v>
      </c>
      <c r="L30" s="12">
        <f t="shared" si="3"/>
        <v>94644.06</v>
      </c>
      <c r="M30" s="12">
        <f t="shared" si="3"/>
        <v>0</v>
      </c>
      <c r="N30" s="18"/>
    </row>
    <row r="31" spans="1:16" ht="25.5">
      <c r="A31" s="353"/>
      <c r="B31" s="354"/>
      <c r="C31" s="354"/>
      <c r="D31" s="354"/>
      <c r="E31" s="354"/>
      <c r="F31" s="354"/>
      <c r="G31" s="354"/>
      <c r="H31" s="355"/>
      <c r="I31" s="14" t="s">
        <v>13</v>
      </c>
      <c r="J31" s="12">
        <f t="shared" si="3"/>
        <v>0</v>
      </c>
      <c r="K31" s="12">
        <f t="shared" si="3"/>
        <v>0</v>
      </c>
      <c r="L31" s="12">
        <f t="shared" si="3"/>
        <v>0</v>
      </c>
      <c r="M31" s="12">
        <f t="shared" si="3"/>
        <v>0</v>
      </c>
      <c r="N31" s="18"/>
    </row>
    <row r="32" spans="1:16" ht="15.75">
      <c r="A32" s="44" t="s">
        <v>64</v>
      </c>
      <c r="B32" s="368" t="s">
        <v>45</v>
      </c>
      <c r="C32" s="369"/>
      <c r="D32" s="369"/>
      <c r="E32" s="369"/>
      <c r="F32" s="369"/>
      <c r="G32" s="369"/>
      <c r="H32" s="370"/>
      <c r="I32" s="33"/>
      <c r="J32" s="20"/>
      <c r="K32" s="20"/>
      <c r="L32" s="20"/>
      <c r="M32" s="20"/>
      <c r="N32" s="33"/>
    </row>
    <row r="33" spans="1:14" ht="51">
      <c r="A33" s="444"/>
      <c r="B33" s="333"/>
      <c r="C33" s="334"/>
      <c r="D33" s="334"/>
      <c r="E33" s="334"/>
      <c r="F33" s="334"/>
      <c r="G33" s="334"/>
      <c r="H33" s="335"/>
      <c r="I33" s="14" t="s">
        <v>60</v>
      </c>
      <c r="J33" s="12">
        <v>0</v>
      </c>
      <c r="K33" s="12">
        <f>K37+K39</f>
        <v>0</v>
      </c>
      <c r="L33" s="12">
        <v>0</v>
      </c>
      <c r="M33" s="12">
        <f>M37+M39</f>
        <v>0</v>
      </c>
      <c r="N33" s="33"/>
    </row>
    <row r="34" spans="1:14" ht="38.25">
      <c r="A34" s="444"/>
      <c r="B34" s="336"/>
      <c r="C34" s="337"/>
      <c r="D34" s="337"/>
      <c r="E34" s="337"/>
      <c r="F34" s="337"/>
      <c r="G34" s="337"/>
      <c r="H34" s="338"/>
      <c r="I34" s="14" t="s">
        <v>61</v>
      </c>
      <c r="J34" s="12">
        <f>J45+J48+J50+J37+J39</f>
        <v>7750.63</v>
      </c>
      <c r="K34" s="12">
        <f>K45+K48+K50+K37+K39</f>
        <v>409.5</v>
      </c>
      <c r="L34" s="12">
        <f>L45+L48+L50+L37+L39</f>
        <v>6008.8600000000006</v>
      </c>
      <c r="M34" s="12">
        <f>M45+M48+M50+M37+M39</f>
        <v>1332.27</v>
      </c>
      <c r="N34" s="33"/>
    </row>
    <row r="35" spans="1:14" ht="25.5">
      <c r="A35" s="444"/>
      <c r="B35" s="336"/>
      <c r="C35" s="337"/>
      <c r="D35" s="337"/>
      <c r="E35" s="337"/>
      <c r="F35" s="337"/>
      <c r="G35" s="337"/>
      <c r="H35" s="338"/>
      <c r="I35" s="14" t="s">
        <v>14</v>
      </c>
      <c r="J35" s="12">
        <f>J41</f>
        <v>184347.46</v>
      </c>
      <c r="K35" s="12">
        <f>K41</f>
        <v>89703.4</v>
      </c>
      <c r="L35" s="12">
        <f>L41</f>
        <v>94644.06</v>
      </c>
      <c r="M35" s="12">
        <f>M41</f>
        <v>0</v>
      </c>
      <c r="N35" s="33"/>
    </row>
    <row r="36" spans="1:14" ht="25.5">
      <c r="A36" s="444"/>
      <c r="B36" s="339"/>
      <c r="C36" s="340"/>
      <c r="D36" s="340"/>
      <c r="E36" s="340"/>
      <c r="F36" s="340"/>
      <c r="G36" s="340"/>
      <c r="H36" s="341"/>
      <c r="I36" s="14" t="s">
        <v>13</v>
      </c>
      <c r="J36" s="12">
        <v>0</v>
      </c>
      <c r="K36" s="12">
        <v>0</v>
      </c>
      <c r="L36" s="12">
        <v>0</v>
      </c>
      <c r="M36" s="12">
        <v>0</v>
      </c>
      <c r="N36" s="33"/>
    </row>
    <row r="37" spans="1:14" ht="27.75" customHeight="1">
      <c r="A37" s="416" t="s">
        <v>65</v>
      </c>
      <c r="B37" s="21" t="s">
        <v>53</v>
      </c>
      <c r="C37" s="326">
        <v>600</v>
      </c>
      <c r="D37" s="326">
        <v>1100</v>
      </c>
      <c r="E37" s="326"/>
      <c r="F37" s="326"/>
      <c r="G37" s="34"/>
      <c r="H37" s="34"/>
      <c r="I37" s="324" t="s">
        <v>61</v>
      </c>
      <c r="J37" s="11">
        <f t="shared" ref="J37:J52" si="4">K37+L37+M37</f>
        <v>2858.34</v>
      </c>
      <c r="K37" s="11">
        <f>K38</f>
        <v>0</v>
      </c>
      <c r="L37" s="11">
        <f>L38</f>
        <v>2858.34</v>
      </c>
      <c r="M37" s="11">
        <f>M38</f>
        <v>0</v>
      </c>
      <c r="N37" s="5"/>
    </row>
    <row r="38" spans="1:14" ht="15.75" customHeight="1">
      <c r="A38" s="417"/>
      <c r="B38" s="8" t="s">
        <v>39</v>
      </c>
      <c r="C38" s="327"/>
      <c r="D38" s="327"/>
      <c r="E38" s="327"/>
      <c r="F38" s="327"/>
      <c r="G38" s="23">
        <v>2017</v>
      </c>
      <c r="H38" s="23">
        <v>2017</v>
      </c>
      <c r="I38" s="325"/>
      <c r="J38" s="32">
        <f t="shared" si="4"/>
        <v>2858.34</v>
      </c>
      <c r="K38" s="12">
        <v>0</v>
      </c>
      <c r="L38" s="60">
        <v>2858.34</v>
      </c>
      <c r="M38" s="60">
        <v>0</v>
      </c>
      <c r="N38" s="3"/>
    </row>
    <row r="39" spans="1:14" ht="25.5">
      <c r="A39" s="359" t="s">
        <v>74</v>
      </c>
      <c r="B39" s="66" t="s">
        <v>54</v>
      </c>
      <c r="C39" s="361">
        <v>400</v>
      </c>
      <c r="D39" s="371">
        <v>720</v>
      </c>
      <c r="E39" s="326"/>
      <c r="F39" s="326"/>
      <c r="G39" s="59"/>
      <c r="H39" s="59"/>
      <c r="I39" s="324" t="s">
        <v>61</v>
      </c>
      <c r="J39" s="53">
        <f t="shared" si="4"/>
        <v>2041.3</v>
      </c>
      <c r="K39" s="53">
        <f>K40</f>
        <v>0</v>
      </c>
      <c r="L39" s="53">
        <f>L40</f>
        <v>2041.3</v>
      </c>
      <c r="M39" s="53">
        <f>M40</f>
        <v>0</v>
      </c>
      <c r="N39" s="5"/>
    </row>
    <row r="40" spans="1:14" ht="14.25" customHeight="1">
      <c r="A40" s="360"/>
      <c r="B40" s="4" t="s">
        <v>39</v>
      </c>
      <c r="C40" s="362"/>
      <c r="D40" s="372"/>
      <c r="E40" s="327"/>
      <c r="F40" s="402"/>
      <c r="G40" s="23">
        <v>2017</v>
      </c>
      <c r="H40" s="23">
        <v>2017</v>
      </c>
      <c r="I40" s="325"/>
      <c r="J40" s="32">
        <f t="shared" si="4"/>
        <v>2041.3</v>
      </c>
      <c r="K40" s="12">
        <v>0</v>
      </c>
      <c r="L40" s="12">
        <v>2041.3</v>
      </c>
      <c r="M40" s="12">
        <v>0</v>
      </c>
      <c r="N40" s="9"/>
    </row>
    <row r="41" spans="1:14" ht="25.5">
      <c r="A41" s="342" t="s">
        <v>75</v>
      </c>
      <c r="B41" s="42" t="s">
        <v>37</v>
      </c>
      <c r="C41" s="361" t="s">
        <v>18</v>
      </c>
      <c r="D41" s="361">
        <v>12000</v>
      </c>
      <c r="E41" s="326"/>
      <c r="F41" s="326"/>
      <c r="G41" s="330">
        <v>2016</v>
      </c>
      <c r="H41" s="330">
        <v>2017</v>
      </c>
      <c r="I41" s="50" t="s">
        <v>14</v>
      </c>
      <c r="J41" s="54">
        <f t="shared" si="4"/>
        <v>184347.46</v>
      </c>
      <c r="K41" s="54">
        <f>K42+K43+K44</f>
        <v>89703.4</v>
      </c>
      <c r="L41" s="54">
        <f>L42+L43+L44</f>
        <v>94644.06</v>
      </c>
      <c r="M41" s="54">
        <v>0</v>
      </c>
      <c r="N41" s="46" t="s">
        <v>38</v>
      </c>
    </row>
    <row r="42" spans="1:14" ht="15.75" customHeight="1">
      <c r="A42" s="343"/>
      <c r="B42" s="422" t="s">
        <v>41</v>
      </c>
      <c r="C42" s="362"/>
      <c r="D42" s="362"/>
      <c r="E42" s="327"/>
      <c r="F42" s="327"/>
      <c r="G42" s="331"/>
      <c r="H42" s="331"/>
      <c r="I42" s="1" t="s">
        <v>43</v>
      </c>
      <c r="J42" s="12">
        <f t="shared" si="4"/>
        <v>175135.59</v>
      </c>
      <c r="K42" s="51">
        <v>85220.34</v>
      </c>
      <c r="L42" s="51">
        <v>89915.25</v>
      </c>
      <c r="M42" s="51">
        <v>0</v>
      </c>
      <c r="N42" s="9"/>
    </row>
    <row r="43" spans="1:14" ht="14.25" customHeight="1">
      <c r="A43" s="78"/>
      <c r="B43" s="423"/>
      <c r="C43" s="362"/>
      <c r="D43" s="362"/>
      <c r="E43" s="327"/>
      <c r="F43" s="327"/>
      <c r="G43" s="331"/>
      <c r="H43" s="331"/>
      <c r="I43" s="1" t="s">
        <v>42</v>
      </c>
      <c r="J43" s="12">
        <f t="shared" si="4"/>
        <v>8754.2400000000016</v>
      </c>
      <c r="K43" s="51">
        <v>4262.72</v>
      </c>
      <c r="L43" s="51">
        <v>4491.5200000000004</v>
      </c>
      <c r="M43" s="51">
        <v>0</v>
      </c>
      <c r="N43" s="9"/>
    </row>
    <row r="44" spans="1:14" ht="16.5" customHeight="1">
      <c r="A44" s="78"/>
      <c r="B44" s="424"/>
      <c r="C44" s="363"/>
      <c r="D44" s="363"/>
      <c r="E44" s="364"/>
      <c r="F44" s="364"/>
      <c r="G44" s="332"/>
      <c r="H44" s="332"/>
      <c r="I44" s="1" t="s">
        <v>44</v>
      </c>
      <c r="J44" s="12">
        <f t="shared" si="4"/>
        <v>457.63</v>
      </c>
      <c r="K44" s="51">
        <v>220.34</v>
      </c>
      <c r="L44" s="51">
        <v>237.29</v>
      </c>
      <c r="M44" s="51">
        <v>0</v>
      </c>
      <c r="N44" s="9"/>
    </row>
    <row r="45" spans="1:14" ht="38.25" customHeight="1">
      <c r="A45" s="342" t="s">
        <v>76</v>
      </c>
      <c r="B45" s="42" t="s">
        <v>55</v>
      </c>
      <c r="C45" s="361">
        <v>110</v>
      </c>
      <c r="D45" s="386">
        <v>285</v>
      </c>
      <c r="E45" s="326"/>
      <c r="F45" s="326"/>
      <c r="G45" s="47">
        <v>2016</v>
      </c>
      <c r="H45" s="47">
        <v>2017</v>
      </c>
      <c r="I45" s="427" t="s">
        <v>61</v>
      </c>
      <c r="J45" s="53">
        <f t="shared" si="4"/>
        <v>1357.71</v>
      </c>
      <c r="K45" s="53">
        <f>K46+K47</f>
        <v>409.5</v>
      </c>
      <c r="L45" s="53">
        <f>L46+L47</f>
        <v>0</v>
      </c>
      <c r="M45" s="53">
        <f>M46+M47</f>
        <v>948.21</v>
      </c>
      <c r="N45" s="9"/>
    </row>
    <row r="46" spans="1:14" ht="16.5" customHeight="1">
      <c r="A46" s="343"/>
      <c r="B46" s="8" t="s">
        <v>39</v>
      </c>
      <c r="C46" s="362"/>
      <c r="D46" s="387"/>
      <c r="E46" s="327"/>
      <c r="F46" s="327"/>
      <c r="G46" s="47">
        <v>2016</v>
      </c>
      <c r="H46" s="47">
        <v>2016</v>
      </c>
      <c r="I46" s="428"/>
      <c r="J46" s="32">
        <f t="shared" si="4"/>
        <v>409.5</v>
      </c>
      <c r="K46" s="12">
        <v>409.5</v>
      </c>
      <c r="L46" s="12">
        <v>0</v>
      </c>
      <c r="M46" s="12">
        <v>0</v>
      </c>
      <c r="N46" s="9"/>
    </row>
    <row r="47" spans="1:14">
      <c r="A47" s="418"/>
      <c r="B47" s="8" t="s">
        <v>41</v>
      </c>
      <c r="C47" s="363"/>
      <c r="D47" s="388"/>
      <c r="E47" s="364"/>
      <c r="F47" s="364"/>
      <c r="G47" s="47">
        <v>2018</v>
      </c>
      <c r="H47" s="47">
        <v>2018</v>
      </c>
      <c r="I47" s="451"/>
      <c r="J47" s="32">
        <f t="shared" si="4"/>
        <v>948.21</v>
      </c>
      <c r="K47" s="32">
        <v>0</v>
      </c>
      <c r="L47" s="32">
        <v>0</v>
      </c>
      <c r="M47" s="32">
        <v>948.21</v>
      </c>
      <c r="N47" s="9"/>
    </row>
    <row r="48" spans="1:14" ht="26.25" customHeight="1">
      <c r="A48" s="342" t="s">
        <v>77</v>
      </c>
      <c r="B48" s="24" t="s">
        <v>56</v>
      </c>
      <c r="C48" s="361">
        <v>110</v>
      </c>
      <c r="D48" s="361">
        <v>670</v>
      </c>
      <c r="E48" s="326"/>
      <c r="F48" s="326"/>
      <c r="G48" s="58"/>
      <c r="H48" s="58"/>
      <c r="I48" s="427" t="s">
        <v>61</v>
      </c>
      <c r="J48" s="11">
        <f t="shared" si="4"/>
        <v>879.31</v>
      </c>
      <c r="K48" s="11">
        <f>K49</f>
        <v>0</v>
      </c>
      <c r="L48" s="11">
        <f>L49</f>
        <v>879.31</v>
      </c>
      <c r="M48" s="11">
        <f>M49</f>
        <v>0</v>
      </c>
      <c r="N48" s="9"/>
    </row>
    <row r="49" spans="1:14" ht="13.5" customHeight="1">
      <c r="A49" s="343"/>
      <c r="B49" s="8" t="s">
        <v>39</v>
      </c>
      <c r="C49" s="362"/>
      <c r="D49" s="362"/>
      <c r="E49" s="327"/>
      <c r="F49" s="327"/>
      <c r="G49" s="57">
        <v>2017</v>
      </c>
      <c r="H49" s="57">
        <v>2017</v>
      </c>
      <c r="I49" s="428"/>
      <c r="J49" s="12">
        <f t="shared" si="4"/>
        <v>879.31</v>
      </c>
      <c r="K49" s="32">
        <v>0</v>
      </c>
      <c r="L49" s="32">
        <v>879.31</v>
      </c>
      <c r="M49" s="32">
        <v>0</v>
      </c>
      <c r="N49" s="9"/>
    </row>
    <row r="50" spans="1:14" ht="38.25" customHeight="1">
      <c r="A50" s="342" t="s">
        <v>78</v>
      </c>
      <c r="B50" s="40" t="s">
        <v>57</v>
      </c>
      <c r="C50" s="386">
        <v>110</v>
      </c>
      <c r="D50" s="386">
        <v>110</v>
      </c>
      <c r="E50" s="389"/>
      <c r="F50" s="386"/>
      <c r="G50" s="68">
        <v>2017</v>
      </c>
      <c r="H50" s="68">
        <v>2018</v>
      </c>
      <c r="I50" s="324" t="s">
        <v>61</v>
      </c>
      <c r="J50" s="53">
        <f t="shared" si="4"/>
        <v>613.97</v>
      </c>
      <c r="K50" s="53">
        <f>K51+K52</f>
        <v>0</v>
      </c>
      <c r="L50" s="53">
        <f>L51+L52</f>
        <v>229.91</v>
      </c>
      <c r="M50" s="53">
        <f>M51+M52</f>
        <v>384.06</v>
      </c>
      <c r="N50" s="46"/>
    </row>
    <row r="51" spans="1:14" ht="15.75" customHeight="1">
      <c r="A51" s="343"/>
      <c r="B51" s="8" t="s">
        <v>39</v>
      </c>
      <c r="C51" s="387"/>
      <c r="D51" s="387"/>
      <c r="E51" s="390"/>
      <c r="F51" s="425"/>
      <c r="G51" s="23">
        <v>2017</v>
      </c>
      <c r="H51" s="23">
        <v>2017</v>
      </c>
      <c r="I51" s="452"/>
      <c r="J51" s="32">
        <f t="shared" si="4"/>
        <v>229.91</v>
      </c>
      <c r="K51" s="32">
        <v>0</v>
      </c>
      <c r="L51" s="32">
        <v>229.91</v>
      </c>
      <c r="M51" s="32">
        <v>0</v>
      </c>
      <c r="N51" s="3"/>
    </row>
    <row r="52" spans="1:14" ht="14.25" customHeight="1">
      <c r="A52" s="418"/>
      <c r="B52" s="8" t="s">
        <v>41</v>
      </c>
      <c r="C52" s="388"/>
      <c r="D52" s="388"/>
      <c r="E52" s="391"/>
      <c r="F52" s="426"/>
      <c r="G52" s="23">
        <v>2018</v>
      </c>
      <c r="H52" s="23">
        <v>2018</v>
      </c>
      <c r="I52" s="325"/>
      <c r="J52" s="32">
        <f t="shared" si="4"/>
        <v>384.06</v>
      </c>
      <c r="K52" s="32">
        <v>0</v>
      </c>
      <c r="L52" s="32">
        <v>0</v>
      </c>
      <c r="M52" s="32">
        <v>384.06</v>
      </c>
      <c r="N52" s="22"/>
    </row>
    <row r="53" spans="1:14" ht="33.75" customHeight="1">
      <c r="A53" s="383" t="s">
        <v>66</v>
      </c>
      <c r="B53" s="394" t="s">
        <v>49</v>
      </c>
      <c r="C53" s="419"/>
      <c r="D53" s="419"/>
      <c r="E53" s="419"/>
      <c r="F53" s="419"/>
      <c r="G53" s="419"/>
      <c r="H53" s="420"/>
      <c r="I53" s="33"/>
      <c r="J53" s="20"/>
      <c r="K53" s="20"/>
      <c r="L53" s="20"/>
      <c r="M53" s="20"/>
      <c r="N53" s="33"/>
    </row>
    <row r="54" spans="1:14" ht="51">
      <c r="A54" s="384"/>
      <c r="B54" s="333"/>
      <c r="C54" s="334"/>
      <c r="D54" s="334"/>
      <c r="E54" s="334"/>
      <c r="F54" s="334"/>
      <c r="G54" s="334"/>
      <c r="H54" s="335"/>
      <c r="I54" s="14" t="s">
        <v>60</v>
      </c>
      <c r="J54" s="51">
        <v>0</v>
      </c>
      <c r="K54" s="51">
        <v>0</v>
      </c>
      <c r="L54" s="51">
        <v>0</v>
      </c>
      <c r="M54" s="51">
        <v>0</v>
      </c>
      <c r="N54" s="33"/>
    </row>
    <row r="55" spans="1:14" ht="45" customHeight="1">
      <c r="A55" s="384"/>
      <c r="B55" s="336"/>
      <c r="C55" s="337"/>
      <c r="D55" s="337"/>
      <c r="E55" s="337"/>
      <c r="F55" s="337"/>
      <c r="G55" s="337"/>
      <c r="H55" s="338"/>
      <c r="I55" s="14" t="s">
        <v>61</v>
      </c>
      <c r="J55" s="12">
        <f>J58</f>
        <v>139</v>
      </c>
      <c r="K55" s="12">
        <f>K58</f>
        <v>139</v>
      </c>
      <c r="L55" s="12">
        <f>L58</f>
        <v>0</v>
      </c>
      <c r="M55" s="12">
        <f>M58</f>
        <v>0</v>
      </c>
      <c r="N55" s="33"/>
    </row>
    <row r="56" spans="1:14" ht="25.5">
      <c r="A56" s="384"/>
      <c r="B56" s="336"/>
      <c r="C56" s="337"/>
      <c r="D56" s="337"/>
      <c r="E56" s="337"/>
      <c r="F56" s="337"/>
      <c r="G56" s="337"/>
      <c r="H56" s="338"/>
      <c r="I56" s="14" t="s">
        <v>14</v>
      </c>
      <c r="J56" s="51">
        <v>0</v>
      </c>
      <c r="K56" s="51">
        <v>0</v>
      </c>
      <c r="L56" s="51">
        <v>0</v>
      </c>
      <c r="M56" s="51">
        <v>0</v>
      </c>
      <c r="N56" s="33"/>
    </row>
    <row r="57" spans="1:14" ht="25.5">
      <c r="A57" s="385"/>
      <c r="B57" s="339"/>
      <c r="C57" s="340"/>
      <c r="D57" s="340"/>
      <c r="E57" s="340"/>
      <c r="F57" s="340"/>
      <c r="G57" s="340"/>
      <c r="H57" s="341"/>
      <c r="I57" s="14" t="s">
        <v>13</v>
      </c>
      <c r="J57" s="51">
        <v>0</v>
      </c>
      <c r="K57" s="51">
        <v>0</v>
      </c>
      <c r="L57" s="51">
        <v>0</v>
      </c>
      <c r="M57" s="51">
        <v>0</v>
      </c>
      <c r="N57" s="33"/>
    </row>
    <row r="58" spans="1:14" ht="38.25">
      <c r="A58" s="462" t="s">
        <v>79</v>
      </c>
      <c r="B58" s="62" t="s">
        <v>48</v>
      </c>
      <c r="C58" s="421"/>
      <c r="D58" s="344"/>
      <c r="E58" s="344"/>
      <c r="F58" s="344"/>
      <c r="G58" s="344">
        <v>2016</v>
      </c>
      <c r="H58" s="344">
        <v>2016</v>
      </c>
      <c r="I58" s="427" t="s">
        <v>61</v>
      </c>
      <c r="J58" s="11">
        <f>J59</f>
        <v>139</v>
      </c>
      <c r="K58" s="11">
        <f>K59</f>
        <v>139</v>
      </c>
      <c r="L58" s="11">
        <f>L59</f>
        <v>0</v>
      </c>
      <c r="M58" s="11">
        <f>M59</f>
        <v>0</v>
      </c>
      <c r="N58" s="5"/>
    </row>
    <row r="59" spans="1:14">
      <c r="A59" s="378"/>
      <c r="B59" s="49" t="s">
        <v>39</v>
      </c>
      <c r="C59" s="402"/>
      <c r="D59" s="402"/>
      <c r="E59" s="345"/>
      <c r="F59" s="402"/>
      <c r="G59" s="346"/>
      <c r="H59" s="346"/>
      <c r="I59" s="451"/>
      <c r="J59" s="12">
        <f>K59+L59+M59</f>
        <v>139</v>
      </c>
      <c r="K59" s="12">
        <v>139</v>
      </c>
      <c r="L59" s="12">
        <v>0</v>
      </c>
      <c r="M59" s="12">
        <v>0</v>
      </c>
      <c r="N59" s="9"/>
    </row>
    <row r="60" spans="1:14" ht="15.75">
      <c r="A60" s="44"/>
      <c r="B60" s="368" t="s">
        <v>31</v>
      </c>
      <c r="C60" s="369"/>
      <c r="D60" s="369"/>
      <c r="E60" s="369"/>
      <c r="F60" s="369"/>
      <c r="G60" s="369"/>
      <c r="H60" s="370"/>
      <c r="I60" s="41"/>
      <c r="J60" s="16"/>
      <c r="K60" s="16"/>
      <c r="L60" s="16"/>
      <c r="M60" s="16"/>
      <c r="N60" s="18"/>
    </row>
    <row r="61" spans="1:14" ht="51">
      <c r="A61" s="347"/>
      <c r="B61" s="348"/>
      <c r="C61" s="348"/>
      <c r="D61" s="348"/>
      <c r="E61" s="348"/>
      <c r="F61" s="348"/>
      <c r="G61" s="348"/>
      <c r="H61" s="349"/>
      <c r="I61" s="14" t="s">
        <v>60</v>
      </c>
      <c r="J61" s="12">
        <f t="shared" ref="J61:M64" si="5">J66+J78</f>
        <v>0</v>
      </c>
      <c r="K61" s="12">
        <f t="shared" si="5"/>
        <v>0</v>
      </c>
      <c r="L61" s="12">
        <f t="shared" si="5"/>
        <v>0</v>
      </c>
      <c r="M61" s="12">
        <f t="shared" si="5"/>
        <v>0</v>
      </c>
      <c r="N61" s="18"/>
    </row>
    <row r="62" spans="1:14" ht="45" customHeight="1">
      <c r="A62" s="350"/>
      <c r="B62" s="351"/>
      <c r="C62" s="351"/>
      <c r="D62" s="351"/>
      <c r="E62" s="351"/>
      <c r="F62" s="351"/>
      <c r="G62" s="351"/>
      <c r="H62" s="352"/>
      <c r="I62" s="14" t="s">
        <v>61</v>
      </c>
      <c r="J62" s="12">
        <f>J67+J79</f>
        <v>44288.53</v>
      </c>
      <c r="K62" s="12">
        <f t="shared" si="5"/>
        <v>27583</v>
      </c>
      <c r="L62" s="12">
        <f t="shared" si="5"/>
        <v>427.05</v>
      </c>
      <c r="M62" s="12">
        <f t="shared" si="5"/>
        <v>16278.48</v>
      </c>
      <c r="N62" s="18"/>
    </row>
    <row r="63" spans="1:14" ht="25.5">
      <c r="A63" s="350"/>
      <c r="B63" s="351"/>
      <c r="C63" s="351"/>
      <c r="D63" s="351"/>
      <c r="E63" s="351"/>
      <c r="F63" s="351"/>
      <c r="G63" s="351"/>
      <c r="H63" s="352"/>
      <c r="I63" s="14" t="s">
        <v>14</v>
      </c>
      <c r="J63" s="12">
        <f t="shared" si="5"/>
        <v>0</v>
      </c>
      <c r="K63" s="12">
        <f t="shared" si="5"/>
        <v>0</v>
      </c>
      <c r="L63" s="12">
        <f t="shared" si="5"/>
        <v>0</v>
      </c>
      <c r="M63" s="12">
        <f t="shared" si="5"/>
        <v>0</v>
      </c>
      <c r="N63" s="18"/>
    </row>
    <row r="64" spans="1:14" ht="25.5">
      <c r="A64" s="353"/>
      <c r="B64" s="354"/>
      <c r="C64" s="354"/>
      <c r="D64" s="354"/>
      <c r="E64" s="354"/>
      <c r="F64" s="354"/>
      <c r="G64" s="354"/>
      <c r="H64" s="355"/>
      <c r="I64" s="14" t="s">
        <v>13</v>
      </c>
      <c r="J64" s="12">
        <f t="shared" si="5"/>
        <v>0</v>
      </c>
      <c r="K64" s="12">
        <f t="shared" si="5"/>
        <v>0</v>
      </c>
      <c r="L64" s="12">
        <f t="shared" si="5"/>
        <v>0</v>
      </c>
      <c r="M64" s="12">
        <f t="shared" si="5"/>
        <v>0</v>
      </c>
      <c r="N64" s="18"/>
    </row>
    <row r="65" spans="1:14" ht="15.75">
      <c r="A65" s="17" t="s">
        <v>28</v>
      </c>
      <c r="B65" s="394" t="s">
        <v>32</v>
      </c>
      <c r="C65" s="419"/>
      <c r="D65" s="419"/>
      <c r="E65" s="419"/>
      <c r="F65" s="419"/>
      <c r="G65" s="419"/>
      <c r="H65" s="420"/>
      <c r="I65" s="33"/>
      <c r="J65" s="20"/>
      <c r="K65" s="20"/>
      <c r="L65" s="20"/>
      <c r="M65" s="20"/>
      <c r="N65" s="33"/>
    </row>
    <row r="66" spans="1:14" ht="51">
      <c r="A66" s="347"/>
      <c r="B66" s="348"/>
      <c r="C66" s="348"/>
      <c r="D66" s="348"/>
      <c r="E66" s="348"/>
      <c r="F66" s="348"/>
      <c r="G66" s="348"/>
      <c r="H66" s="349"/>
      <c r="I66" s="14" t="s">
        <v>60</v>
      </c>
      <c r="J66" s="12">
        <v>0</v>
      </c>
      <c r="K66" s="12">
        <f>K70+K72+K74</f>
        <v>0</v>
      </c>
      <c r="L66" s="12">
        <v>0</v>
      </c>
      <c r="M66" s="12">
        <v>0</v>
      </c>
      <c r="N66" s="18"/>
    </row>
    <row r="67" spans="1:14" ht="44.25" customHeight="1">
      <c r="A67" s="350"/>
      <c r="B67" s="351"/>
      <c r="C67" s="351"/>
      <c r="D67" s="351"/>
      <c r="E67" s="351"/>
      <c r="F67" s="351"/>
      <c r="G67" s="351"/>
      <c r="H67" s="352"/>
      <c r="I67" s="14" t="s">
        <v>61</v>
      </c>
      <c r="J67" s="12">
        <f>J70+J72+J74</f>
        <v>16705.53</v>
      </c>
      <c r="K67" s="12">
        <f>K70+K72+K74</f>
        <v>0</v>
      </c>
      <c r="L67" s="12">
        <f>L70+L72+L74</f>
        <v>427.05</v>
      </c>
      <c r="M67" s="12">
        <f>M70+M72+M74</f>
        <v>16278.48</v>
      </c>
      <c r="N67" s="18"/>
    </row>
    <row r="68" spans="1:14" ht="25.5">
      <c r="A68" s="350"/>
      <c r="B68" s="351"/>
      <c r="C68" s="351"/>
      <c r="D68" s="351"/>
      <c r="E68" s="351"/>
      <c r="F68" s="351"/>
      <c r="G68" s="351"/>
      <c r="H68" s="352"/>
      <c r="I68" s="14" t="s">
        <v>14</v>
      </c>
      <c r="J68" s="12">
        <v>0</v>
      </c>
      <c r="K68" s="12">
        <v>0</v>
      </c>
      <c r="L68" s="12">
        <v>0</v>
      </c>
      <c r="M68" s="12">
        <v>0</v>
      </c>
      <c r="N68" s="18"/>
    </row>
    <row r="69" spans="1:14" ht="17.25" customHeight="1">
      <c r="A69" s="353"/>
      <c r="B69" s="354"/>
      <c r="C69" s="354"/>
      <c r="D69" s="354"/>
      <c r="E69" s="354"/>
      <c r="F69" s="354"/>
      <c r="G69" s="354"/>
      <c r="H69" s="355"/>
      <c r="I69" s="14" t="s">
        <v>13</v>
      </c>
      <c r="J69" s="12">
        <v>0</v>
      </c>
      <c r="K69" s="12">
        <v>0</v>
      </c>
      <c r="L69" s="12">
        <v>0</v>
      </c>
      <c r="M69" s="12">
        <v>0</v>
      </c>
      <c r="N69" s="18"/>
    </row>
    <row r="70" spans="1:14" ht="26.25" customHeight="1">
      <c r="A70" s="377" t="s">
        <v>67</v>
      </c>
      <c r="B70" s="40" t="s">
        <v>40</v>
      </c>
      <c r="C70" s="326" t="s">
        <v>22</v>
      </c>
      <c r="D70" s="326">
        <v>800</v>
      </c>
      <c r="E70" s="344"/>
      <c r="F70" s="344"/>
      <c r="G70" s="330">
        <v>2018</v>
      </c>
      <c r="H70" s="330">
        <v>2018</v>
      </c>
      <c r="I70" s="330" t="s">
        <v>61</v>
      </c>
      <c r="J70" s="11">
        <f>J71</f>
        <v>2359.2199999999998</v>
      </c>
      <c r="K70" s="11">
        <f>K71</f>
        <v>0</v>
      </c>
      <c r="L70" s="11">
        <f>L71</f>
        <v>0</v>
      </c>
      <c r="M70" s="11">
        <f>M71</f>
        <v>2359.2199999999998</v>
      </c>
      <c r="N70" s="5"/>
    </row>
    <row r="71" spans="1:14" ht="14.25" customHeight="1">
      <c r="A71" s="378"/>
      <c r="B71" s="8" t="s">
        <v>39</v>
      </c>
      <c r="C71" s="327"/>
      <c r="D71" s="327"/>
      <c r="E71" s="345"/>
      <c r="F71" s="402"/>
      <c r="G71" s="331"/>
      <c r="H71" s="331"/>
      <c r="I71" s="331"/>
      <c r="J71" s="12">
        <f>K71+L71+M71</f>
        <v>2359.2199999999998</v>
      </c>
      <c r="K71" s="12">
        <v>0</v>
      </c>
      <c r="L71" s="12">
        <v>0</v>
      </c>
      <c r="M71" s="12">
        <v>2359.2199999999998</v>
      </c>
      <c r="N71" s="9"/>
    </row>
    <row r="72" spans="1:14" ht="26.25" customHeight="1">
      <c r="A72" s="377" t="s">
        <v>80</v>
      </c>
      <c r="B72" s="40" t="s">
        <v>23</v>
      </c>
      <c r="C72" s="326">
        <v>400</v>
      </c>
      <c r="D72" s="326">
        <v>200</v>
      </c>
      <c r="E72" s="392"/>
      <c r="F72" s="393"/>
      <c r="G72" s="330">
        <v>2018</v>
      </c>
      <c r="H72" s="330">
        <v>2018</v>
      </c>
      <c r="I72" s="330" t="s">
        <v>61</v>
      </c>
      <c r="J72" s="52">
        <f>J73</f>
        <v>2151.33</v>
      </c>
      <c r="K72" s="52">
        <f>K73</f>
        <v>0</v>
      </c>
      <c r="L72" s="52">
        <f>L73</f>
        <v>0</v>
      </c>
      <c r="M72" s="52">
        <f>M73</f>
        <v>2151.33</v>
      </c>
      <c r="N72" s="18"/>
    </row>
    <row r="73" spans="1:14" ht="12" customHeight="1">
      <c r="A73" s="378"/>
      <c r="B73" s="4" t="s">
        <v>39</v>
      </c>
      <c r="C73" s="402"/>
      <c r="D73" s="402"/>
      <c r="E73" s="392"/>
      <c r="F73" s="393"/>
      <c r="G73" s="331"/>
      <c r="H73" s="331"/>
      <c r="I73" s="331"/>
      <c r="J73" s="16">
        <f>K73+L73+M73</f>
        <v>2151.33</v>
      </c>
      <c r="K73" s="16">
        <v>0</v>
      </c>
      <c r="L73" s="16">
        <v>0</v>
      </c>
      <c r="M73" s="16">
        <v>2151.33</v>
      </c>
      <c r="N73" s="18"/>
    </row>
    <row r="74" spans="1:14" ht="28.5" customHeight="1">
      <c r="A74" s="377" t="s">
        <v>81</v>
      </c>
      <c r="B74" s="40" t="s">
        <v>24</v>
      </c>
      <c r="C74" s="389">
        <v>160</v>
      </c>
      <c r="D74" s="389">
        <v>280</v>
      </c>
      <c r="E74" s="69"/>
      <c r="F74" s="438"/>
      <c r="G74" s="67"/>
      <c r="H74" s="67"/>
      <c r="I74" s="324" t="s">
        <v>61</v>
      </c>
      <c r="J74" s="70">
        <f>K74+L74+M74</f>
        <v>12194.98</v>
      </c>
      <c r="K74" s="70">
        <f>K75+K76</f>
        <v>0</v>
      </c>
      <c r="L74" s="70">
        <f>L75+L76</f>
        <v>427.05</v>
      </c>
      <c r="M74" s="70">
        <f>M75+M76</f>
        <v>11767.93</v>
      </c>
      <c r="N74" s="18"/>
    </row>
    <row r="75" spans="1:14" ht="12.75" customHeight="1">
      <c r="A75" s="378"/>
      <c r="B75" s="8" t="s">
        <v>39</v>
      </c>
      <c r="C75" s="390"/>
      <c r="D75" s="390"/>
      <c r="E75" s="69"/>
      <c r="F75" s="439"/>
      <c r="G75" s="67">
        <v>2017</v>
      </c>
      <c r="H75" s="67">
        <v>2017</v>
      </c>
      <c r="I75" s="452"/>
      <c r="J75" s="71">
        <f>K75+L75+M75</f>
        <v>427.05</v>
      </c>
      <c r="K75" s="71">
        <v>0</v>
      </c>
      <c r="L75" s="71">
        <v>427.05</v>
      </c>
      <c r="M75" s="71">
        <v>0</v>
      </c>
      <c r="N75" s="18"/>
    </row>
    <row r="76" spans="1:14" ht="13.5" customHeight="1">
      <c r="A76" s="379"/>
      <c r="B76" s="8" t="s">
        <v>41</v>
      </c>
      <c r="C76" s="391"/>
      <c r="D76" s="391"/>
      <c r="E76" s="69"/>
      <c r="F76" s="440"/>
      <c r="G76" s="67">
        <v>2018</v>
      </c>
      <c r="H76" s="67">
        <v>2018</v>
      </c>
      <c r="I76" s="325"/>
      <c r="J76" s="71">
        <f>K76+L76+M76</f>
        <v>11767.93</v>
      </c>
      <c r="K76" s="71">
        <v>0</v>
      </c>
      <c r="L76" s="71">
        <v>0</v>
      </c>
      <c r="M76" s="71">
        <v>11767.93</v>
      </c>
      <c r="N76" s="18"/>
    </row>
    <row r="77" spans="1:14" ht="15.75">
      <c r="A77" s="17" t="s">
        <v>29</v>
      </c>
      <c r="B77" s="394" t="s">
        <v>33</v>
      </c>
      <c r="C77" s="419"/>
      <c r="D77" s="419"/>
      <c r="E77" s="419"/>
      <c r="F77" s="419"/>
      <c r="G77" s="419"/>
      <c r="H77" s="420"/>
      <c r="I77" s="33"/>
      <c r="J77" s="20"/>
      <c r="K77" s="20"/>
      <c r="L77" s="20"/>
      <c r="M77" s="20"/>
      <c r="N77" s="33"/>
    </row>
    <row r="78" spans="1:14" ht="54" customHeight="1">
      <c r="A78" s="383"/>
      <c r="B78" s="333"/>
      <c r="C78" s="334"/>
      <c r="D78" s="334"/>
      <c r="E78" s="334"/>
      <c r="F78" s="334"/>
      <c r="G78" s="334"/>
      <c r="H78" s="335"/>
      <c r="I78" s="14" t="s">
        <v>60</v>
      </c>
      <c r="J78" s="12">
        <v>0</v>
      </c>
      <c r="K78" s="12">
        <v>0</v>
      </c>
      <c r="L78" s="12">
        <v>0</v>
      </c>
      <c r="M78" s="12">
        <v>0</v>
      </c>
      <c r="N78" s="33"/>
    </row>
    <row r="79" spans="1:14" ht="38.25">
      <c r="A79" s="384"/>
      <c r="B79" s="336"/>
      <c r="C79" s="337"/>
      <c r="D79" s="337"/>
      <c r="E79" s="337"/>
      <c r="F79" s="337"/>
      <c r="G79" s="337"/>
      <c r="H79" s="338"/>
      <c r="I79" s="14" t="s">
        <v>61</v>
      </c>
      <c r="J79" s="12">
        <f>J82+J84</f>
        <v>27583</v>
      </c>
      <c r="K79" s="12">
        <f>K82+K84</f>
        <v>27583</v>
      </c>
      <c r="L79" s="12">
        <f>L82+L84</f>
        <v>0</v>
      </c>
      <c r="M79" s="12">
        <f>M82+M84</f>
        <v>0</v>
      </c>
      <c r="N79" s="33"/>
    </row>
    <row r="80" spans="1:14" ht="25.5">
      <c r="A80" s="384"/>
      <c r="B80" s="336"/>
      <c r="C80" s="337"/>
      <c r="D80" s="337"/>
      <c r="E80" s="337"/>
      <c r="F80" s="337"/>
      <c r="G80" s="337"/>
      <c r="H80" s="338"/>
      <c r="I80" s="14" t="s">
        <v>14</v>
      </c>
      <c r="J80" s="12">
        <v>0</v>
      </c>
      <c r="K80" s="12">
        <v>0</v>
      </c>
      <c r="L80" s="12">
        <v>0</v>
      </c>
      <c r="M80" s="12">
        <v>0</v>
      </c>
      <c r="N80" s="33"/>
    </row>
    <row r="81" spans="1:14" ht="25.5">
      <c r="A81" s="385"/>
      <c r="B81" s="339"/>
      <c r="C81" s="340"/>
      <c r="D81" s="340"/>
      <c r="E81" s="340"/>
      <c r="F81" s="340"/>
      <c r="G81" s="340"/>
      <c r="H81" s="341"/>
      <c r="I81" s="14" t="s">
        <v>13</v>
      </c>
      <c r="J81" s="12">
        <v>0</v>
      </c>
      <c r="K81" s="12">
        <v>0</v>
      </c>
      <c r="L81" s="12">
        <v>0</v>
      </c>
      <c r="M81" s="12">
        <v>0</v>
      </c>
      <c r="N81" s="33"/>
    </row>
    <row r="82" spans="1:14" ht="38.25">
      <c r="A82" s="377" t="s">
        <v>68</v>
      </c>
      <c r="B82" s="40" t="s">
        <v>58</v>
      </c>
      <c r="C82" s="392"/>
      <c r="D82" s="392"/>
      <c r="E82" s="392"/>
      <c r="F82" s="392"/>
      <c r="G82" s="330">
        <v>2016</v>
      </c>
      <c r="H82" s="330">
        <v>2016</v>
      </c>
      <c r="I82" s="330" t="s">
        <v>61</v>
      </c>
      <c r="J82" s="11">
        <f>K82+L82+M82</f>
        <v>181.73</v>
      </c>
      <c r="K82" s="11">
        <f>K83</f>
        <v>181.73</v>
      </c>
      <c r="L82" s="11">
        <f>L83</f>
        <v>0</v>
      </c>
      <c r="M82" s="11">
        <f>M83</f>
        <v>0</v>
      </c>
      <c r="N82" s="5"/>
    </row>
    <row r="83" spans="1:14" ht="12.75" customHeight="1">
      <c r="A83" s="378"/>
      <c r="B83" s="15" t="s">
        <v>39</v>
      </c>
      <c r="C83" s="393"/>
      <c r="D83" s="393"/>
      <c r="E83" s="392"/>
      <c r="F83" s="393"/>
      <c r="G83" s="332"/>
      <c r="H83" s="332"/>
      <c r="I83" s="332"/>
      <c r="J83" s="12">
        <f>K83+L83+M83</f>
        <v>181.73</v>
      </c>
      <c r="K83" s="12">
        <v>181.73</v>
      </c>
      <c r="L83" s="12">
        <v>0</v>
      </c>
      <c r="M83" s="12">
        <v>0</v>
      </c>
      <c r="N83" s="9"/>
    </row>
    <row r="84" spans="1:14" ht="25.5">
      <c r="A84" s="365" t="s">
        <v>82</v>
      </c>
      <c r="B84" s="24" t="s">
        <v>27</v>
      </c>
      <c r="C84" s="429"/>
      <c r="D84" s="429"/>
      <c r="E84" s="429"/>
      <c r="F84" s="45"/>
      <c r="G84" s="430">
        <v>2016</v>
      </c>
      <c r="H84" s="430">
        <v>2016</v>
      </c>
      <c r="I84" s="330" t="s">
        <v>61</v>
      </c>
      <c r="J84" s="52">
        <f>K84+L84+M84</f>
        <v>27401.27</v>
      </c>
      <c r="K84" s="52">
        <f>K85</f>
        <v>27401.27</v>
      </c>
      <c r="L84" s="52">
        <f>L85</f>
        <v>0</v>
      </c>
      <c r="M84" s="52">
        <f>M85</f>
        <v>0</v>
      </c>
      <c r="N84" s="31"/>
    </row>
    <row r="85" spans="1:14" ht="15.75">
      <c r="A85" s="366"/>
      <c r="B85" s="43" t="s">
        <v>39</v>
      </c>
      <c r="C85" s="328"/>
      <c r="D85" s="328"/>
      <c r="E85" s="328"/>
      <c r="F85" s="37"/>
      <c r="G85" s="431"/>
      <c r="H85" s="431"/>
      <c r="I85" s="332"/>
      <c r="J85" s="16">
        <f>K85+L85+M85</f>
        <v>27401.27</v>
      </c>
      <c r="K85" s="16">
        <v>27401.27</v>
      </c>
      <c r="L85" s="16">
        <v>0</v>
      </c>
      <c r="M85" s="16">
        <v>0</v>
      </c>
      <c r="N85" s="31"/>
    </row>
    <row r="86" spans="1:14" ht="15.75">
      <c r="A86" s="25" t="s">
        <v>34</v>
      </c>
      <c r="B86" s="38" t="s">
        <v>8</v>
      </c>
      <c r="C86" s="26"/>
      <c r="D86" s="27"/>
      <c r="E86" s="27"/>
      <c r="F86" s="27"/>
      <c r="G86" s="27"/>
      <c r="H86" s="27"/>
      <c r="I86" s="27"/>
      <c r="J86" s="27"/>
      <c r="K86" s="27"/>
      <c r="L86" s="27"/>
      <c r="M86" s="28"/>
      <c r="N86" s="27"/>
    </row>
    <row r="87" spans="1:14" ht="15.75">
      <c r="A87" s="453"/>
      <c r="B87" s="454"/>
      <c r="C87" s="454"/>
      <c r="D87" s="454"/>
      <c r="E87" s="454"/>
      <c r="F87" s="454"/>
      <c r="G87" s="454"/>
      <c r="H87" s="455"/>
      <c r="I87" s="76" t="s">
        <v>62</v>
      </c>
      <c r="J87" s="77">
        <f>J88+J89+J90+J91</f>
        <v>462596.13251999998</v>
      </c>
      <c r="K87" s="77">
        <f>K88+K89+K90+K91</f>
        <v>330680.78819999995</v>
      </c>
      <c r="L87" s="77">
        <f>L88+L89+L90+L91</f>
        <v>131192.06521</v>
      </c>
      <c r="M87" s="77">
        <f>M88+M89+M90+M91</f>
        <v>723.27910999999995</v>
      </c>
      <c r="N87" s="76"/>
    </row>
    <row r="88" spans="1:14" ht="51">
      <c r="A88" s="456"/>
      <c r="B88" s="457"/>
      <c r="C88" s="457"/>
      <c r="D88" s="457"/>
      <c r="E88" s="457"/>
      <c r="F88" s="457"/>
      <c r="G88" s="457"/>
      <c r="H88" s="458"/>
      <c r="I88" s="72" t="s">
        <v>60</v>
      </c>
      <c r="J88" s="53">
        <f>J93+J113</f>
        <v>9514.7125199999991</v>
      </c>
      <c r="K88" s="53">
        <f>K93+K113</f>
        <v>5559.4481999999998</v>
      </c>
      <c r="L88" s="53">
        <f>L93+L113</f>
        <v>3231.9852099999998</v>
      </c>
      <c r="M88" s="53">
        <f>M93+M113</f>
        <v>723.27910999999995</v>
      </c>
      <c r="N88" s="18"/>
    </row>
    <row r="89" spans="1:14" ht="38.25">
      <c r="A89" s="456"/>
      <c r="B89" s="457"/>
      <c r="C89" s="457"/>
      <c r="D89" s="457"/>
      <c r="E89" s="457"/>
      <c r="F89" s="457"/>
      <c r="G89" s="457"/>
      <c r="H89" s="458"/>
      <c r="I89" s="14" t="s">
        <v>61</v>
      </c>
      <c r="J89" s="11">
        <f t="shared" ref="J89:M91" si="6">J94+J114</f>
        <v>5467.52</v>
      </c>
      <c r="K89" s="53">
        <f t="shared" si="6"/>
        <v>5467.52</v>
      </c>
      <c r="L89" s="53">
        <f t="shared" si="6"/>
        <v>0</v>
      </c>
      <c r="M89" s="11">
        <f t="shared" si="6"/>
        <v>0</v>
      </c>
      <c r="N89" s="18"/>
    </row>
    <row r="90" spans="1:14" ht="25.5">
      <c r="A90" s="456"/>
      <c r="B90" s="457"/>
      <c r="C90" s="457"/>
      <c r="D90" s="457"/>
      <c r="E90" s="457"/>
      <c r="F90" s="457"/>
      <c r="G90" s="457"/>
      <c r="H90" s="458"/>
      <c r="I90" s="14" t="s">
        <v>14</v>
      </c>
      <c r="J90" s="11">
        <f t="shared" si="6"/>
        <v>447613.89999999997</v>
      </c>
      <c r="K90" s="11">
        <f t="shared" si="6"/>
        <v>319653.81999999995</v>
      </c>
      <c r="L90" s="11">
        <f t="shared" si="6"/>
        <v>127960.08</v>
      </c>
      <c r="M90" s="11">
        <f t="shared" si="6"/>
        <v>0</v>
      </c>
      <c r="N90" s="18"/>
    </row>
    <row r="91" spans="1:14" ht="26.25" customHeight="1">
      <c r="A91" s="459"/>
      <c r="B91" s="460"/>
      <c r="C91" s="460"/>
      <c r="D91" s="460"/>
      <c r="E91" s="460"/>
      <c r="F91" s="460"/>
      <c r="G91" s="460"/>
      <c r="H91" s="461"/>
      <c r="I91" s="14" t="s">
        <v>13</v>
      </c>
      <c r="J91" s="11">
        <f t="shared" si="6"/>
        <v>0</v>
      </c>
      <c r="K91" s="11">
        <f t="shared" si="6"/>
        <v>0</v>
      </c>
      <c r="L91" s="11">
        <f t="shared" si="6"/>
        <v>0</v>
      </c>
      <c r="M91" s="11">
        <f t="shared" si="6"/>
        <v>0</v>
      </c>
      <c r="N91" s="18"/>
    </row>
    <row r="92" spans="1:14" ht="15.75">
      <c r="A92" s="394" t="s">
        <v>71</v>
      </c>
      <c r="B92" s="395"/>
      <c r="C92" s="395"/>
      <c r="D92" s="395"/>
      <c r="E92" s="395"/>
      <c r="F92" s="395"/>
      <c r="G92" s="395"/>
      <c r="H92" s="396"/>
      <c r="I92" s="33"/>
      <c r="J92" s="20"/>
      <c r="K92" s="20"/>
      <c r="L92" s="20"/>
      <c r="M92" s="20"/>
      <c r="N92" s="33"/>
    </row>
    <row r="93" spans="1:14" ht="51">
      <c r="A93" s="347"/>
      <c r="B93" s="348"/>
      <c r="C93" s="348"/>
      <c r="D93" s="348"/>
      <c r="E93" s="348"/>
      <c r="F93" s="348"/>
      <c r="G93" s="348"/>
      <c r="H93" s="349"/>
      <c r="I93" s="72" t="s">
        <v>60</v>
      </c>
      <c r="J93" s="32">
        <f t="shared" ref="J93:M95" si="7">J98</f>
        <v>0</v>
      </c>
      <c r="K93" s="32">
        <f t="shared" si="7"/>
        <v>0</v>
      </c>
      <c r="L93" s="32">
        <f t="shared" si="7"/>
        <v>0</v>
      </c>
      <c r="M93" s="32">
        <f t="shared" si="7"/>
        <v>0</v>
      </c>
      <c r="N93" s="18"/>
    </row>
    <row r="94" spans="1:14" ht="38.25">
      <c r="A94" s="350"/>
      <c r="B94" s="351"/>
      <c r="C94" s="351"/>
      <c r="D94" s="351"/>
      <c r="E94" s="351"/>
      <c r="F94" s="351"/>
      <c r="G94" s="351"/>
      <c r="H94" s="352"/>
      <c r="I94" s="14" t="s">
        <v>61</v>
      </c>
      <c r="J94" s="12">
        <f t="shared" si="7"/>
        <v>5467.52</v>
      </c>
      <c r="K94" s="12">
        <f t="shared" si="7"/>
        <v>5467.52</v>
      </c>
      <c r="L94" s="12">
        <f t="shared" si="7"/>
        <v>0</v>
      </c>
      <c r="M94" s="12">
        <f t="shared" si="7"/>
        <v>0</v>
      </c>
      <c r="N94" s="18"/>
    </row>
    <row r="95" spans="1:14" ht="25.5">
      <c r="A95" s="350"/>
      <c r="B95" s="351"/>
      <c r="C95" s="351"/>
      <c r="D95" s="351"/>
      <c r="E95" s="351"/>
      <c r="F95" s="351"/>
      <c r="G95" s="351"/>
      <c r="H95" s="352"/>
      <c r="I95" s="14" t="s">
        <v>14</v>
      </c>
      <c r="J95" s="12">
        <f t="shared" si="7"/>
        <v>163734.07</v>
      </c>
      <c r="K95" s="12">
        <f t="shared" si="7"/>
        <v>97937.47</v>
      </c>
      <c r="L95" s="12">
        <f t="shared" si="7"/>
        <v>65796.600000000006</v>
      </c>
      <c r="M95" s="12">
        <f t="shared" si="7"/>
        <v>0</v>
      </c>
      <c r="N95" s="18"/>
    </row>
    <row r="96" spans="1:14" ht="25.5">
      <c r="A96" s="353"/>
      <c r="B96" s="354"/>
      <c r="C96" s="354"/>
      <c r="D96" s="354"/>
      <c r="E96" s="354"/>
      <c r="F96" s="354"/>
      <c r="G96" s="354"/>
      <c r="H96" s="355"/>
      <c r="I96" s="14" t="s">
        <v>13</v>
      </c>
      <c r="J96" s="12"/>
      <c r="K96" s="12">
        <f>K101</f>
        <v>0</v>
      </c>
      <c r="L96" s="12">
        <f>L101</f>
        <v>0</v>
      </c>
      <c r="M96" s="12">
        <f>M101</f>
        <v>0</v>
      </c>
      <c r="N96" s="18"/>
    </row>
    <row r="97" spans="1:14" ht="34.5" customHeight="1">
      <c r="A97" s="44" t="s">
        <v>83</v>
      </c>
      <c r="B97" s="368" t="s">
        <v>70</v>
      </c>
      <c r="C97" s="369"/>
      <c r="D97" s="369"/>
      <c r="E97" s="369"/>
      <c r="F97" s="369"/>
      <c r="G97" s="369"/>
      <c r="H97" s="370"/>
      <c r="I97" s="33"/>
      <c r="J97" s="20"/>
      <c r="K97" s="20"/>
      <c r="L97" s="20"/>
      <c r="M97" s="20"/>
      <c r="N97" s="33"/>
    </row>
    <row r="98" spans="1:14" ht="51">
      <c r="A98" s="444"/>
      <c r="B98" s="333"/>
      <c r="C98" s="334"/>
      <c r="D98" s="334"/>
      <c r="E98" s="334"/>
      <c r="F98" s="334"/>
      <c r="G98" s="334"/>
      <c r="H98" s="335"/>
      <c r="I98" s="72" t="s">
        <v>60</v>
      </c>
      <c r="J98" s="32">
        <v>0</v>
      </c>
      <c r="K98" s="32">
        <v>0</v>
      </c>
      <c r="L98" s="32">
        <v>0</v>
      </c>
      <c r="M98" s="32">
        <v>0</v>
      </c>
      <c r="N98" s="33"/>
    </row>
    <row r="99" spans="1:14" ht="38.25">
      <c r="A99" s="444"/>
      <c r="B99" s="336"/>
      <c r="C99" s="337"/>
      <c r="D99" s="337"/>
      <c r="E99" s="337"/>
      <c r="F99" s="337"/>
      <c r="G99" s="337"/>
      <c r="H99" s="338"/>
      <c r="I99" s="72" t="s">
        <v>61</v>
      </c>
      <c r="J99" s="32">
        <f>J103</f>
        <v>5467.52</v>
      </c>
      <c r="K99" s="32">
        <f>K103</f>
        <v>5467.52</v>
      </c>
      <c r="L99" s="32">
        <f>L103</f>
        <v>0</v>
      </c>
      <c r="M99" s="32">
        <f>M103</f>
        <v>0</v>
      </c>
      <c r="N99" s="33"/>
    </row>
    <row r="100" spans="1:14" ht="25.5">
      <c r="A100" s="444"/>
      <c r="B100" s="336"/>
      <c r="C100" s="337"/>
      <c r="D100" s="337"/>
      <c r="E100" s="337"/>
      <c r="F100" s="337"/>
      <c r="G100" s="337"/>
      <c r="H100" s="338"/>
      <c r="I100" s="14" t="s">
        <v>14</v>
      </c>
      <c r="J100" s="12">
        <f>J104+J108</f>
        <v>163734.07</v>
      </c>
      <c r="K100" s="12">
        <f>K104+K108</f>
        <v>97937.47</v>
      </c>
      <c r="L100" s="12">
        <f>L104+L108</f>
        <v>65796.600000000006</v>
      </c>
      <c r="M100" s="12">
        <f>M104+M108</f>
        <v>0</v>
      </c>
      <c r="N100" s="33"/>
    </row>
    <row r="101" spans="1:14" ht="25.5">
      <c r="A101" s="444"/>
      <c r="B101" s="339"/>
      <c r="C101" s="340"/>
      <c r="D101" s="340"/>
      <c r="E101" s="340"/>
      <c r="F101" s="340"/>
      <c r="G101" s="340"/>
      <c r="H101" s="341"/>
      <c r="I101" s="14" t="s">
        <v>13</v>
      </c>
      <c r="J101" s="12">
        <v>0</v>
      </c>
      <c r="K101" s="12">
        <v>0</v>
      </c>
      <c r="L101" s="12">
        <v>0</v>
      </c>
      <c r="M101" s="12">
        <v>0</v>
      </c>
      <c r="N101" s="33"/>
    </row>
    <row r="102" spans="1:14" ht="27" customHeight="1">
      <c r="A102" s="445" t="s">
        <v>84</v>
      </c>
      <c r="B102" s="40" t="s">
        <v>47</v>
      </c>
      <c r="C102" s="344" t="s">
        <v>26</v>
      </c>
      <c r="D102" s="344" t="s">
        <v>35</v>
      </c>
      <c r="E102" s="326"/>
      <c r="F102" s="326"/>
      <c r="G102" s="326">
        <v>2016</v>
      </c>
      <c r="H102" s="326">
        <v>2016</v>
      </c>
      <c r="I102" s="324" t="s">
        <v>61</v>
      </c>
      <c r="J102" s="53">
        <f>J103</f>
        <v>5467.52</v>
      </c>
      <c r="K102" s="53">
        <f>K103</f>
        <v>5467.52</v>
      </c>
      <c r="L102" s="53">
        <f>L103</f>
        <v>0</v>
      </c>
      <c r="M102" s="53">
        <f>M103</f>
        <v>0</v>
      </c>
      <c r="N102" s="46"/>
    </row>
    <row r="103" spans="1:14">
      <c r="A103" s="446"/>
      <c r="B103" s="4" t="s">
        <v>39</v>
      </c>
      <c r="C103" s="402"/>
      <c r="D103" s="402"/>
      <c r="E103" s="327"/>
      <c r="F103" s="402"/>
      <c r="G103" s="364"/>
      <c r="H103" s="364"/>
      <c r="I103" s="325"/>
      <c r="J103" s="32">
        <f t="shared" ref="J103:J111" si="8">K103+L103+M103</f>
        <v>5467.52</v>
      </c>
      <c r="K103" s="32">
        <v>5467.52</v>
      </c>
      <c r="L103" s="73">
        <v>0</v>
      </c>
      <c r="M103" s="73">
        <v>0</v>
      </c>
      <c r="N103" s="9"/>
    </row>
    <row r="104" spans="1:14" ht="25.5">
      <c r="A104" s="380" t="s">
        <v>85</v>
      </c>
      <c r="B104" s="441" t="s">
        <v>16</v>
      </c>
      <c r="C104" s="326" t="s">
        <v>17</v>
      </c>
      <c r="D104" s="447">
        <v>8350</v>
      </c>
      <c r="E104" s="326"/>
      <c r="F104" s="435"/>
      <c r="G104" s="435">
        <v>2016</v>
      </c>
      <c r="H104" s="435">
        <v>2017</v>
      </c>
      <c r="I104" s="14" t="s">
        <v>14</v>
      </c>
      <c r="J104" s="11">
        <f t="shared" si="8"/>
        <v>128161.02000000002</v>
      </c>
      <c r="K104" s="11">
        <f>K105+K106+K107</f>
        <v>62364.420000000006</v>
      </c>
      <c r="L104" s="11">
        <f>L105+L106+L107</f>
        <v>65796.600000000006</v>
      </c>
      <c r="M104" s="11">
        <f>M105+M106+M107</f>
        <v>0</v>
      </c>
      <c r="N104" s="46" t="s">
        <v>38</v>
      </c>
    </row>
    <row r="105" spans="1:14">
      <c r="A105" s="381"/>
      <c r="B105" s="442"/>
      <c r="C105" s="327"/>
      <c r="D105" s="448"/>
      <c r="E105" s="327"/>
      <c r="F105" s="450"/>
      <c r="G105" s="436"/>
      <c r="H105" s="436"/>
      <c r="I105" s="14" t="s">
        <v>43</v>
      </c>
      <c r="J105" s="11">
        <f t="shared" si="8"/>
        <v>121754.23000000001</v>
      </c>
      <c r="K105" s="12">
        <v>59245.760000000002</v>
      </c>
      <c r="L105" s="12">
        <v>62508.47</v>
      </c>
      <c r="M105" s="12">
        <v>0</v>
      </c>
      <c r="N105" s="3"/>
    </row>
    <row r="106" spans="1:14" ht="15" customHeight="1">
      <c r="A106" s="381"/>
      <c r="B106" s="442"/>
      <c r="C106" s="327"/>
      <c r="D106" s="448"/>
      <c r="E106" s="327"/>
      <c r="F106" s="450"/>
      <c r="G106" s="436"/>
      <c r="H106" s="436"/>
      <c r="I106" s="14" t="s">
        <v>42</v>
      </c>
      <c r="J106" s="11">
        <f t="shared" si="8"/>
        <v>6093.22</v>
      </c>
      <c r="K106" s="12">
        <v>2966.11</v>
      </c>
      <c r="L106" s="12">
        <v>3127.11</v>
      </c>
      <c r="M106" s="12">
        <v>0</v>
      </c>
      <c r="N106" s="3"/>
    </row>
    <row r="107" spans="1:14" ht="15.75">
      <c r="A107" s="382"/>
      <c r="B107" s="443"/>
      <c r="C107" s="364"/>
      <c r="D107" s="449"/>
      <c r="E107" s="364"/>
      <c r="F107" s="415"/>
      <c r="G107" s="437"/>
      <c r="H107" s="437"/>
      <c r="I107" s="41" t="s">
        <v>44</v>
      </c>
      <c r="J107" s="11">
        <f t="shared" si="8"/>
        <v>313.57000000000005</v>
      </c>
      <c r="K107" s="12">
        <v>152.55000000000001</v>
      </c>
      <c r="L107" s="12">
        <v>161.02000000000001</v>
      </c>
      <c r="M107" s="12">
        <v>0</v>
      </c>
      <c r="N107" s="22"/>
    </row>
    <row r="108" spans="1:14" ht="40.5" customHeight="1">
      <c r="A108" s="377" t="s">
        <v>86</v>
      </c>
      <c r="B108" s="42" t="s">
        <v>20</v>
      </c>
      <c r="C108" s="326">
        <v>600</v>
      </c>
      <c r="D108" s="326">
        <v>1036</v>
      </c>
      <c r="E108" s="344"/>
      <c r="F108" s="344"/>
      <c r="G108" s="344">
        <v>2016</v>
      </c>
      <c r="H108" s="344">
        <v>2016</v>
      </c>
      <c r="I108" s="14" t="s">
        <v>14</v>
      </c>
      <c r="J108" s="11">
        <f t="shared" si="8"/>
        <v>35573.050000000003</v>
      </c>
      <c r="K108" s="11">
        <f>K109+K110+K111</f>
        <v>35573.050000000003</v>
      </c>
      <c r="L108" s="11">
        <f>L109+L110+L111</f>
        <v>0</v>
      </c>
      <c r="M108" s="11">
        <f>M109+M110+M111</f>
        <v>0</v>
      </c>
      <c r="N108" s="46" t="s">
        <v>38</v>
      </c>
    </row>
    <row r="109" spans="1:14">
      <c r="A109" s="378"/>
      <c r="B109" s="374" t="s">
        <v>41</v>
      </c>
      <c r="C109" s="327"/>
      <c r="D109" s="327"/>
      <c r="E109" s="345"/>
      <c r="F109" s="402"/>
      <c r="G109" s="345"/>
      <c r="H109" s="345"/>
      <c r="I109" s="14" t="s">
        <v>43</v>
      </c>
      <c r="J109" s="12">
        <f t="shared" si="8"/>
        <v>26679.83</v>
      </c>
      <c r="K109" s="12">
        <v>26679.83</v>
      </c>
      <c r="L109" s="12">
        <v>0</v>
      </c>
      <c r="M109" s="16">
        <v>0</v>
      </c>
      <c r="N109" s="9"/>
    </row>
    <row r="110" spans="1:14">
      <c r="A110" s="378"/>
      <c r="B110" s="375"/>
      <c r="C110" s="327"/>
      <c r="D110" s="327"/>
      <c r="E110" s="345"/>
      <c r="F110" s="402"/>
      <c r="G110" s="345"/>
      <c r="H110" s="345"/>
      <c r="I110" s="14" t="s">
        <v>42</v>
      </c>
      <c r="J110" s="12">
        <f t="shared" si="8"/>
        <v>1778.64</v>
      </c>
      <c r="K110" s="16">
        <v>1778.64</v>
      </c>
      <c r="L110" s="16">
        <v>0</v>
      </c>
      <c r="M110" s="16">
        <v>0</v>
      </c>
      <c r="N110" s="9"/>
    </row>
    <row r="111" spans="1:14" ht="15.75">
      <c r="A111" s="379"/>
      <c r="B111" s="376"/>
      <c r="C111" s="364"/>
      <c r="D111" s="364"/>
      <c r="E111" s="346"/>
      <c r="F111" s="403"/>
      <c r="G111" s="346"/>
      <c r="H111" s="346"/>
      <c r="I111" s="41" t="s">
        <v>44</v>
      </c>
      <c r="J111" s="12">
        <f t="shared" si="8"/>
        <v>7114.58</v>
      </c>
      <c r="K111" s="16">
        <v>7114.58</v>
      </c>
      <c r="L111" s="16">
        <v>0</v>
      </c>
      <c r="M111" s="16">
        <v>0</v>
      </c>
      <c r="N111" s="18"/>
    </row>
    <row r="112" spans="1:14" ht="33" customHeight="1">
      <c r="A112" s="44"/>
      <c r="B112" s="368" t="s">
        <v>31</v>
      </c>
      <c r="C112" s="369"/>
      <c r="D112" s="369"/>
      <c r="E112" s="369"/>
      <c r="F112" s="369"/>
      <c r="G112" s="369"/>
      <c r="H112" s="370"/>
      <c r="I112" s="41"/>
      <c r="J112" s="16"/>
      <c r="K112" s="16"/>
      <c r="L112" s="16"/>
      <c r="M112" s="16"/>
      <c r="N112" s="18"/>
    </row>
    <row r="113" spans="1:14" ht="51">
      <c r="A113" s="347"/>
      <c r="B113" s="348"/>
      <c r="C113" s="348"/>
      <c r="D113" s="348"/>
      <c r="E113" s="348"/>
      <c r="F113" s="348"/>
      <c r="G113" s="348"/>
      <c r="H113" s="349"/>
      <c r="I113" s="14" t="s">
        <v>60</v>
      </c>
      <c r="J113" s="12">
        <f>J118</f>
        <v>9514.7125199999991</v>
      </c>
      <c r="K113" s="12">
        <f>K118</f>
        <v>5559.4481999999998</v>
      </c>
      <c r="L113" s="12">
        <f>L118</f>
        <v>3231.9852099999998</v>
      </c>
      <c r="M113" s="12">
        <f>M118</f>
        <v>723.27910999999995</v>
      </c>
      <c r="N113" s="18"/>
    </row>
    <row r="114" spans="1:14" ht="38.25">
      <c r="A114" s="350"/>
      <c r="B114" s="351"/>
      <c r="C114" s="351"/>
      <c r="D114" s="351"/>
      <c r="E114" s="351"/>
      <c r="F114" s="351"/>
      <c r="G114" s="351"/>
      <c r="H114" s="352"/>
      <c r="I114" s="14" t="s">
        <v>61</v>
      </c>
      <c r="J114" s="12">
        <f>J119</f>
        <v>0</v>
      </c>
      <c r="K114" s="12">
        <f t="shared" ref="K114:M116" si="9">K119</f>
        <v>0</v>
      </c>
      <c r="L114" s="12">
        <f t="shared" si="9"/>
        <v>0</v>
      </c>
      <c r="M114" s="12">
        <f t="shared" si="9"/>
        <v>0</v>
      </c>
      <c r="N114" s="18"/>
    </row>
    <row r="115" spans="1:14" ht="25.5">
      <c r="A115" s="350"/>
      <c r="B115" s="351"/>
      <c r="C115" s="351"/>
      <c r="D115" s="351"/>
      <c r="E115" s="351"/>
      <c r="F115" s="351"/>
      <c r="G115" s="351"/>
      <c r="H115" s="352"/>
      <c r="I115" s="14" t="s">
        <v>14</v>
      </c>
      <c r="J115" s="12">
        <f>J120</f>
        <v>283879.82999999996</v>
      </c>
      <c r="K115" s="12">
        <f t="shared" si="9"/>
        <v>221716.34999999998</v>
      </c>
      <c r="L115" s="12">
        <f t="shared" si="9"/>
        <v>62163.479999999996</v>
      </c>
      <c r="M115" s="12">
        <f t="shared" si="9"/>
        <v>0</v>
      </c>
      <c r="N115" s="18"/>
    </row>
    <row r="116" spans="1:14" ht="25.5">
      <c r="A116" s="353"/>
      <c r="B116" s="354"/>
      <c r="C116" s="354"/>
      <c r="D116" s="354"/>
      <c r="E116" s="354"/>
      <c r="F116" s="354"/>
      <c r="G116" s="354"/>
      <c r="H116" s="355"/>
      <c r="I116" s="14" t="s">
        <v>13</v>
      </c>
      <c r="J116" s="12">
        <f>J121</f>
        <v>0</v>
      </c>
      <c r="K116" s="12">
        <f t="shared" si="9"/>
        <v>0</v>
      </c>
      <c r="L116" s="12">
        <f t="shared" si="9"/>
        <v>0</v>
      </c>
      <c r="M116" s="12">
        <f t="shared" si="9"/>
        <v>0</v>
      </c>
      <c r="N116" s="18"/>
    </row>
    <row r="117" spans="1:14" ht="21" customHeight="1">
      <c r="A117" s="17" t="s">
        <v>69</v>
      </c>
      <c r="B117" s="368" t="s">
        <v>33</v>
      </c>
      <c r="C117" s="369"/>
      <c r="D117" s="369"/>
      <c r="E117" s="369"/>
      <c r="F117" s="369"/>
      <c r="G117" s="369"/>
      <c r="H117" s="370"/>
      <c r="I117" s="33"/>
      <c r="J117" s="20"/>
      <c r="K117" s="20"/>
      <c r="L117" s="20"/>
      <c r="M117" s="20"/>
      <c r="N117" s="33"/>
    </row>
    <row r="118" spans="1:14" ht="51">
      <c r="A118" s="383"/>
      <c r="B118" s="333"/>
      <c r="C118" s="334"/>
      <c r="D118" s="334"/>
      <c r="E118" s="334"/>
      <c r="F118" s="334"/>
      <c r="G118" s="334"/>
      <c r="H118" s="335"/>
      <c r="I118" s="14" t="s">
        <v>60</v>
      </c>
      <c r="J118" s="12">
        <f>J122</f>
        <v>9514.7125199999991</v>
      </c>
      <c r="K118" s="12">
        <f>K122</f>
        <v>5559.4481999999998</v>
      </c>
      <c r="L118" s="12">
        <f>L122</f>
        <v>3231.9852099999998</v>
      </c>
      <c r="M118" s="12">
        <f>M122</f>
        <v>723.27910999999995</v>
      </c>
      <c r="N118" s="33"/>
    </row>
    <row r="119" spans="1:14" ht="38.25">
      <c r="A119" s="384"/>
      <c r="B119" s="336"/>
      <c r="C119" s="337"/>
      <c r="D119" s="337"/>
      <c r="E119" s="337"/>
      <c r="F119" s="337"/>
      <c r="G119" s="337"/>
      <c r="H119" s="338"/>
      <c r="I119" s="14" t="s">
        <v>61</v>
      </c>
      <c r="J119" s="12"/>
      <c r="K119" s="12"/>
      <c r="L119" s="12"/>
      <c r="M119" s="12"/>
      <c r="N119" s="33"/>
    </row>
    <row r="120" spans="1:14" ht="25.5">
      <c r="A120" s="384"/>
      <c r="B120" s="336"/>
      <c r="C120" s="337"/>
      <c r="D120" s="337"/>
      <c r="E120" s="337"/>
      <c r="F120" s="337"/>
      <c r="G120" s="337"/>
      <c r="H120" s="338"/>
      <c r="I120" s="14" t="s">
        <v>14</v>
      </c>
      <c r="J120" s="12">
        <f>J124</f>
        <v>283879.82999999996</v>
      </c>
      <c r="K120" s="12">
        <f>K124</f>
        <v>221716.34999999998</v>
      </c>
      <c r="L120" s="12">
        <f>L124</f>
        <v>62163.479999999996</v>
      </c>
      <c r="M120" s="12">
        <f>M124</f>
        <v>0</v>
      </c>
      <c r="N120" s="33"/>
    </row>
    <row r="121" spans="1:14" ht="25.5">
      <c r="A121" s="385"/>
      <c r="B121" s="339"/>
      <c r="C121" s="340"/>
      <c r="D121" s="340"/>
      <c r="E121" s="340"/>
      <c r="F121" s="340"/>
      <c r="G121" s="340"/>
      <c r="H121" s="341"/>
      <c r="I121" s="14" t="s">
        <v>13</v>
      </c>
      <c r="J121" s="12">
        <v>0</v>
      </c>
      <c r="K121" s="12">
        <v>0</v>
      </c>
      <c r="L121" s="12">
        <v>0</v>
      </c>
      <c r="M121" s="12">
        <v>0</v>
      </c>
      <c r="N121" s="33"/>
    </row>
    <row r="122" spans="1:14" ht="26.25" customHeight="1">
      <c r="A122" s="377" t="s">
        <v>87</v>
      </c>
      <c r="B122" s="40" t="s">
        <v>25</v>
      </c>
      <c r="C122" s="344"/>
      <c r="D122" s="344"/>
      <c r="E122" s="344"/>
      <c r="F122" s="326">
        <v>46000</v>
      </c>
      <c r="G122" s="35"/>
      <c r="H122" s="35"/>
      <c r="I122" s="433" t="s">
        <v>60</v>
      </c>
      <c r="J122" s="11">
        <f>J123</f>
        <v>9514.7125199999991</v>
      </c>
      <c r="K122" s="11">
        <f>K123</f>
        <v>5559.4481999999998</v>
      </c>
      <c r="L122" s="11">
        <f>L123</f>
        <v>3231.9852099999998</v>
      </c>
      <c r="M122" s="11">
        <f>M123</f>
        <v>723.27910999999995</v>
      </c>
      <c r="N122" s="5"/>
    </row>
    <row r="123" spans="1:14" ht="24" customHeight="1">
      <c r="A123" s="378"/>
      <c r="B123" s="15" t="s">
        <v>39</v>
      </c>
      <c r="C123" s="402"/>
      <c r="D123" s="402"/>
      <c r="E123" s="345"/>
      <c r="F123" s="432"/>
      <c r="G123" s="23">
        <v>2016</v>
      </c>
      <c r="H123" s="23">
        <v>2018</v>
      </c>
      <c r="I123" s="434"/>
      <c r="J123" s="12">
        <f>K123+L123+M123</f>
        <v>9514.7125199999991</v>
      </c>
      <c r="K123" s="12">
        <v>5559.4481999999998</v>
      </c>
      <c r="L123" s="12">
        <v>3231.9852099999998</v>
      </c>
      <c r="M123" s="12">
        <v>723.27910999999995</v>
      </c>
      <c r="N123" s="9"/>
    </row>
    <row r="124" spans="1:14" ht="25.5">
      <c r="A124" s="377" t="s">
        <v>88</v>
      </c>
      <c r="B124" s="356" t="s">
        <v>19</v>
      </c>
      <c r="C124" s="344"/>
      <c r="D124" s="344"/>
      <c r="E124" s="344"/>
      <c r="F124" s="326" t="s">
        <v>59</v>
      </c>
      <c r="G124" s="330">
        <v>2016</v>
      </c>
      <c r="H124" s="330">
        <v>2017</v>
      </c>
      <c r="I124" s="48" t="s">
        <v>14</v>
      </c>
      <c r="J124" s="52">
        <f>K124+L124+M124</f>
        <v>283879.82999999996</v>
      </c>
      <c r="K124" s="52">
        <f>K125+K126+K127</f>
        <v>221716.34999999998</v>
      </c>
      <c r="L124" s="52">
        <f>L125+L126+L127</f>
        <v>62163.479999999996</v>
      </c>
      <c r="M124" s="52">
        <f>M125+M126+M127</f>
        <v>0</v>
      </c>
      <c r="N124" s="46" t="s">
        <v>38</v>
      </c>
    </row>
    <row r="125" spans="1:14" ht="15.75">
      <c r="A125" s="378"/>
      <c r="B125" s="357"/>
      <c r="C125" s="345"/>
      <c r="D125" s="345"/>
      <c r="E125" s="345"/>
      <c r="F125" s="327"/>
      <c r="G125" s="331"/>
      <c r="H125" s="331"/>
      <c r="I125" s="48" t="s">
        <v>46</v>
      </c>
      <c r="J125" s="16">
        <f>K125+L125+M125</f>
        <v>235620.25999999998</v>
      </c>
      <c r="K125" s="16">
        <v>184024.58</v>
      </c>
      <c r="L125" s="16">
        <v>51595.68</v>
      </c>
      <c r="M125" s="16">
        <v>0</v>
      </c>
      <c r="N125" s="18"/>
    </row>
    <row r="126" spans="1:14" ht="15.75">
      <c r="A126" s="378"/>
      <c r="B126" s="357"/>
      <c r="C126" s="345"/>
      <c r="D126" s="345"/>
      <c r="E126" s="345"/>
      <c r="F126" s="327"/>
      <c r="G126" s="331"/>
      <c r="H126" s="331"/>
      <c r="I126" s="56" t="s">
        <v>42</v>
      </c>
      <c r="J126" s="16">
        <f>K126+L126+M126</f>
        <v>9651.94</v>
      </c>
      <c r="K126" s="16">
        <v>7538.38</v>
      </c>
      <c r="L126" s="16">
        <v>2113.56</v>
      </c>
      <c r="M126" s="16">
        <v>0</v>
      </c>
      <c r="N126" s="18"/>
    </row>
    <row r="127" spans="1:14" ht="15.75">
      <c r="A127" s="379"/>
      <c r="B127" s="358"/>
      <c r="C127" s="346"/>
      <c r="D127" s="346"/>
      <c r="E127" s="346"/>
      <c r="F127" s="364"/>
      <c r="G127" s="332"/>
      <c r="H127" s="332"/>
      <c r="I127" s="61" t="s">
        <v>44</v>
      </c>
      <c r="J127" s="12">
        <f>K127+L127+M127</f>
        <v>38607.629999999997</v>
      </c>
      <c r="K127" s="12">
        <v>30153.39</v>
      </c>
      <c r="L127" s="12">
        <v>8454.24</v>
      </c>
      <c r="M127" s="12">
        <v>0</v>
      </c>
      <c r="N127" s="18"/>
    </row>
  </sheetData>
  <mergeCells count="175">
    <mergeCell ref="I37:I38"/>
    <mergeCell ref="I58:I59"/>
    <mergeCell ref="I74:I76"/>
    <mergeCell ref="A12:H16"/>
    <mergeCell ref="A87:H91"/>
    <mergeCell ref="H84:H85"/>
    <mergeCell ref="E45:E47"/>
    <mergeCell ref="F45:F47"/>
    <mergeCell ref="I45:I47"/>
    <mergeCell ref="A18:A21"/>
    <mergeCell ref="B18:H21"/>
    <mergeCell ref="G22:G26"/>
    <mergeCell ref="H22:H26"/>
    <mergeCell ref="B17:F17"/>
    <mergeCell ref="C22:C26"/>
    <mergeCell ref="F37:F38"/>
    <mergeCell ref="A33:A36"/>
    <mergeCell ref="I50:I52"/>
    <mergeCell ref="I70:I71"/>
    <mergeCell ref="C74:C76"/>
    <mergeCell ref="A74:A76"/>
    <mergeCell ref="A82:A83"/>
    <mergeCell ref="A58:A59"/>
    <mergeCell ref="A50:A52"/>
    <mergeCell ref="I82:I83"/>
    <mergeCell ref="I72:I73"/>
    <mergeCell ref="C104:C107"/>
    <mergeCell ref="D104:D107"/>
    <mergeCell ref="E104:E107"/>
    <mergeCell ref="F104:F107"/>
    <mergeCell ref="C102:C103"/>
    <mergeCell ref="B98:H101"/>
    <mergeCell ref="E108:E111"/>
    <mergeCell ref="F108:F111"/>
    <mergeCell ref="D84:D85"/>
    <mergeCell ref="D72:D73"/>
    <mergeCell ref="A78:A81"/>
    <mergeCell ref="A72:A73"/>
    <mergeCell ref="H82:H83"/>
    <mergeCell ref="C70:C71"/>
    <mergeCell ref="D70:D71"/>
    <mergeCell ref="C72:C73"/>
    <mergeCell ref="A98:A101"/>
    <mergeCell ref="A102:A103"/>
    <mergeCell ref="D82:D83"/>
    <mergeCell ref="B77:H77"/>
    <mergeCell ref="G102:G103"/>
    <mergeCell ref="D102:D103"/>
    <mergeCell ref="E102:E103"/>
    <mergeCell ref="F102:F103"/>
    <mergeCell ref="A92:H92"/>
    <mergeCell ref="C84:C85"/>
    <mergeCell ref="A93:H96"/>
    <mergeCell ref="A84:A85"/>
    <mergeCell ref="I48:I49"/>
    <mergeCell ref="I84:I85"/>
    <mergeCell ref="E84:E85"/>
    <mergeCell ref="G84:G85"/>
    <mergeCell ref="F122:F123"/>
    <mergeCell ref="F58:F59"/>
    <mergeCell ref="E70:E71"/>
    <mergeCell ref="E122:E123"/>
    <mergeCell ref="I122:I123"/>
    <mergeCell ref="G104:G107"/>
    <mergeCell ref="H104:H107"/>
    <mergeCell ref="F74:F76"/>
    <mergeCell ref="G82:G83"/>
    <mergeCell ref="I102:I103"/>
    <mergeCell ref="E50:E52"/>
    <mergeCell ref="G70:G71"/>
    <mergeCell ref="E72:E73"/>
    <mergeCell ref="F72:F73"/>
    <mergeCell ref="E82:E83"/>
    <mergeCell ref="F82:F83"/>
    <mergeCell ref="B53:H53"/>
    <mergeCell ref="B104:B107"/>
    <mergeCell ref="C122:C123"/>
    <mergeCell ref="D122:D123"/>
    <mergeCell ref="A37:A38"/>
    <mergeCell ref="A45:A47"/>
    <mergeCell ref="H58:H59"/>
    <mergeCell ref="C48:C49"/>
    <mergeCell ref="D48:D49"/>
    <mergeCell ref="H70:H71"/>
    <mergeCell ref="D50:D52"/>
    <mergeCell ref="F70:F71"/>
    <mergeCell ref="B60:H60"/>
    <mergeCell ref="A61:H64"/>
    <mergeCell ref="B65:H65"/>
    <mergeCell ref="A53:A57"/>
    <mergeCell ref="B54:H57"/>
    <mergeCell ref="A70:A71"/>
    <mergeCell ref="C58:C59"/>
    <mergeCell ref="D58:D59"/>
    <mergeCell ref="D41:D44"/>
    <mergeCell ref="H41:H44"/>
    <mergeCell ref="F39:F40"/>
    <mergeCell ref="C45:C47"/>
    <mergeCell ref="A66:H69"/>
    <mergeCell ref="B42:B44"/>
    <mergeCell ref="F50:F52"/>
    <mergeCell ref="E48:E49"/>
    <mergeCell ref="B6:F6"/>
    <mergeCell ref="A11:H11"/>
    <mergeCell ref="A7:H10"/>
    <mergeCell ref="A1:N1"/>
    <mergeCell ref="A2:A4"/>
    <mergeCell ref="B2:B4"/>
    <mergeCell ref="C2:C4"/>
    <mergeCell ref="D2:D4"/>
    <mergeCell ref="E2:F3"/>
    <mergeCell ref="G2:G4"/>
    <mergeCell ref="H2:H4"/>
    <mergeCell ref="I2:I4"/>
    <mergeCell ref="J2:J4"/>
    <mergeCell ref="K2:M2"/>
    <mergeCell ref="N2:N4"/>
    <mergeCell ref="K3:K4"/>
    <mergeCell ref="L3:L4"/>
    <mergeCell ref="M3:M4"/>
    <mergeCell ref="F48:F49"/>
    <mergeCell ref="C50:C52"/>
    <mergeCell ref="D74:D76"/>
    <mergeCell ref="G72:G73"/>
    <mergeCell ref="H72:H73"/>
    <mergeCell ref="B78:H81"/>
    <mergeCell ref="C82:C83"/>
    <mergeCell ref="B97:H97"/>
    <mergeCell ref="D45:D47"/>
    <mergeCell ref="G124:G127"/>
    <mergeCell ref="H124:H127"/>
    <mergeCell ref="B124:B127"/>
    <mergeCell ref="H102:H103"/>
    <mergeCell ref="B118:H121"/>
    <mergeCell ref="E124:E127"/>
    <mergeCell ref="C124:C127"/>
    <mergeCell ref="D124:D127"/>
    <mergeCell ref="B109:B111"/>
    <mergeCell ref="G108:G111"/>
    <mergeCell ref="H108:H111"/>
    <mergeCell ref="B112:H112"/>
    <mergeCell ref="A113:H116"/>
    <mergeCell ref="A108:A111"/>
    <mergeCell ref="C108:C111"/>
    <mergeCell ref="D108:D111"/>
    <mergeCell ref="B117:H117"/>
    <mergeCell ref="A124:A127"/>
    <mergeCell ref="F124:F127"/>
    <mergeCell ref="A104:A107"/>
    <mergeCell ref="A118:A121"/>
    <mergeCell ref="A122:A123"/>
    <mergeCell ref="I39:I40"/>
    <mergeCell ref="D22:D26"/>
    <mergeCell ref="C37:C38"/>
    <mergeCell ref="D37:D38"/>
    <mergeCell ref="G41:G44"/>
    <mergeCell ref="B33:H36"/>
    <mergeCell ref="E22:E26"/>
    <mergeCell ref="A48:A49"/>
    <mergeCell ref="E58:E59"/>
    <mergeCell ref="G58:G59"/>
    <mergeCell ref="A28:H31"/>
    <mergeCell ref="B23:B26"/>
    <mergeCell ref="A39:A40"/>
    <mergeCell ref="C39:C40"/>
    <mergeCell ref="A41:A42"/>
    <mergeCell ref="C41:C44"/>
    <mergeCell ref="E41:E44"/>
    <mergeCell ref="F41:F44"/>
    <mergeCell ref="A22:A26"/>
    <mergeCell ref="B32:H32"/>
    <mergeCell ref="E39:E40"/>
    <mergeCell ref="E37:E38"/>
    <mergeCell ref="D39:D40"/>
    <mergeCell ref="B27:H27"/>
  </mergeCells>
  <pageMargins left="0.7" right="0.7" top="0.75" bottom="0.75" header="0.3" footer="0.3"/>
  <pageSetup paperSize="8" fitToHeight="0" orientation="landscape" r:id="rId1"/>
</worksheet>
</file>

<file path=xl/worksheets/sheet4.xml><?xml version="1.0" encoding="utf-8"?>
<worksheet xmlns="http://schemas.openxmlformats.org/spreadsheetml/2006/main" xmlns:r="http://schemas.openxmlformats.org/officeDocument/2006/relationships">
  <dimension ref="A1:AK178"/>
  <sheetViews>
    <sheetView topLeftCell="A8" zoomScaleNormal="100" workbookViewId="0">
      <pane xSplit="8" ySplit="4" topLeftCell="I132" activePane="bottomRight" state="frozen"/>
      <selection activeCell="A8" sqref="A8"/>
      <selection pane="topRight" activeCell="I8" sqref="I8"/>
      <selection pane="bottomLeft" activeCell="A12" sqref="A12"/>
      <selection pane="bottomRight" activeCell="T146" sqref="T146"/>
    </sheetView>
  </sheetViews>
  <sheetFormatPr defaultRowHeight="15"/>
  <cols>
    <col min="1" max="1" width="7" customWidth="1"/>
    <col min="2" max="2" width="42.7109375" customWidth="1"/>
    <col min="3" max="3" width="10" hidden="1" customWidth="1"/>
    <col min="4" max="4" width="10.7109375" hidden="1" customWidth="1"/>
    <col min="5" max="5" width="9.42578125" hidden="1" customWidth="1"/>
    <col min="6" max="6" width="11" hidden="1" customWidth="1"/>
    <col min="7" max="7" width="10.28515625" hidden="1" customWidth="1"/>
    <col min="8" max="8" width="10.5703125" hidden="1" customWidth="1"/>
    <col min="9" max="9" width="12.5703125" customWidth="1"/>
    <col min="10" max="10" width="14" hidden="1" customWidth="1"/>
    <col min="11" max="11" width="12.7109375" hidden="1" customWidth="1"/>
    <col min="12" max="12" width="12.85546875" hidden="1" customWidth="1"/>
    <col min="13" max="13" width="11.5703125" hidden="1" customWidth="1"/>
    <col min="14" max="14" width="13.28515625" hidden="1" customWidth="1"/>
    <col min="15" max="15" width="13" customWidth="1"/>
    <col min="16" max="16" width="12.28515625" customWidth="1"/>
    <col min="20" max="20" width="9.140625" customWidth="1"/>
    <col min="21" max="21" width="9.28515625" customWidth="1"/>
    <col min="22" max="23" width="9.140625" customWidth="1"/>
    <col min="24" max="25" width="9.140625" hidden="1" customWidth="1"/>
    <col min="26" max="26" width="12" customWidth="1"/>
    <col min="27" max="27" width="11.85546875" customWidth="1"/>
    <col min="28" max="28" width="12" customWidth="1"/>
    <col min="29" max="29" width="11.85546875" customWidth="1"/>
    <col min="30" max="30" width="12.7109375" customWidth="1"/>
    <col min="33" max="33" width="17.5703125" customWidth="1"/>
    <col min="34" max="34" width="18.7109375" customWidth="1"/>
    <col min="35" max="35" width="69.85546875" customWidth="1"/>
  </cols>
  <sheetData>
    <row r="1" spans="1:37" ht="20.25" customHeight="1">
      <c r="A1" s="508" t="s">
        <v>158</v>
      </c>
      <c r="B1" s="508"/>
      <c r="C1" s="508"/>
      <c r="D1" s="508"/>
      <c r="E1" s="508"/>
      <c r="F1" s="508"/>
      <c r="G1" s="508"/>
      <c r="H1" s="508"/>
      <c r="I1" s="508"/>
      <c r="J1" s="508"/>
      <c r="K1" s="508"/>
      <c r="L1" s="508"/>
      <c r="M1" s="508"/>
      <c r="N1" s="508"/>
      <c r="O1" s="508"/>
      <c r="P1" s="508"/>
      <c r="Q1" s="508"/>
      <c r="R1" s="508"/>
      <c r="S1" s="508"/>
      <c r="T1" s="508"/>
      <c r="U1" s="508"/>
      <c r="V1" s="508"/>
      <c r="W1" s="508"/>
      <c r="X1" s="508"/>
      <c r="Y1" s="508"/>
      <c r="Z1" s="508"/>
      <c r="AA1" s="508"/>
      <c r="AB1" s="508"/>
      <c r="AC1" s="508"/>
      <c r="AD1" s="508"/>
      <c r="AE1" s="508"/>
      <c r="AF1" s="508"/>
      <c r="AG1" s="508"/>
      <c r="AH1" s="508"/>
      <c r="AI1" s="508"/>
    </row>
    <row r="2" spans="1:37" ht="20.25" customHeight="1">
      <c r="A2" s="508" t="s">
        <v>215</v>
      </c>
      <c r="B2" s="508"/>
      <c r="C2" s="508"/>
      <c r="D2" s="508"/>
      <c r="E2" s="508"/>
      <c r="F2" s="508"/>
      <c r="G2" s="508"/>
      <c r="H2" s="508"/>
      <c r="I2" s="508"/>
      <c r="J2" s="508"/>
      <c r="K2" s="508"/>
      <c r="L2" s="508"/>
      <c r="M2" s="508"/>
      <c r="N2" s="508"/>
      <c r="O2" s="508"/>
      <c r="P2" s="508"/>
      <c r="Q2" s="508"/>
      <c r="R2" s="508"/>
      <c r="S2" s="508"/>
      <c r="T2" s="508"/>
      <c r="U2" s="508"/>
      <c r="V2" s="508"/>
      <c r="W2" s="508"/>
      <c r="X2" s="508"/>
      <c r="Y2" s="508"/>
      <c r="Z2" s="508"/>
      <c r="AA2" s="508"/>
      <c r="AB2" s="508"/>
      <c r="AC2" s="508"/>
      <c r="AD2" s="508"/>
      <c r="AE2" s="508"/>
      <c r="AF2" s="508"/>
      <c r="AG2" s="508"/>
      <c r="AH2" s="508"/>
      <c r="AI2" s="508"/>
    </row>
    <row r="3" spans="1:37" ht="20.25" customHeight="1">
      <c r="A3" s="108"/>
      <c r="B3" s="108"/>
      <c r="C3" s="108"/>
      <c r="D3" s="108"/>
      <c r="E3" s="108"/>
      <c r="F3" s="108"/>
      <c r="G3" s="108"/>
      <c r="H3" s="108"/>
      <c r="I3" s="108"/>
      <c r="J3" s="108"/>
      <c r="K3" s="108"/>
      <c r="L3" s="108"/>
      <c r="M3" s="108"/>
      <c r="N3" s="108"/>
      <c r="AH3" s="509" t="s">
        <v>108</v>
      </c>
      <c r="AI3" s="509"/>
    </row>
    <row r="4" spans="1:37" ht="20.25" customHeight="1">
      <c r="A4" s="108"/>
      <c r="B4" s="108"/>
      <c r="C4" s="108"/>
      <c r="D4" s="108"/>
      <c r="E4" s="108"/>
      <c r="F4" s="108"/>
      <c r="G4" s="108"/>
      <c r="H4" s="108"/>
      <c r="I4" s="108"/>
      <c r="J4" s="108"/>
      <c r="K4" s="108"/>
      <c r="L4" s="108"/>
      <c r="M4" s="108"/>
      <c r="N4" s="108"/>
      <c r="AH4" s="509" t="s">
        <v>211</v>
      </c>
      <c r="AI4" s="509"/>
    </row>
    <row r="5" spans="1:37" ht="20.25" customHeight="1">
      <c r="A5" s="108"/>
      <c r="B5" s="108"/>
      <c r="C5" s="108"/>
      <c r="D5" s="108"/>
      <c r="E5" s="108"/>
      <c r="F5" s="108"/>
      <c r="G5" s="108"/>
      <c r="H5" s="108"/>
      <c r="I5" s="108"/>
      <c r="J5" s="108"/>
      <c r="K5" s="108"/>
      <c r="L5" s="108"/>
      <c r="M5" s="108"/>
      <c r="N5" s="108"/>
      <c r="AH5" s="509" t="s">
        <v>212</v>
      </c>
      <c r="AI5" s="509"/>
    </row>
    <row r="6" spans="1:37" ht="20.25" customHeight="1">
      <c r="A6" s="108"/>
      <c r="B6" s="108"/>
      <c r="C6" s="108"/>
      <c r="D6" s="108"/>
      <c r="E6" s="108"/>
      <c r="F6" s="108"/>
      <c r="G6" s="108"/>
      <c r="H6" s="108"/>
      <c r="I6" s="108"/>
      <c r="J6" s="108"/>
      <c r="K6" s="108"/>
      <c r="L6" s="108"/>
      <c r="M6" s="108"/>
      <c r="N6" s="108"/>
      <c r="AH6" s="509" t="s">
        <v>195</v>
      </c>
      <c r="AI6" s="509"/>
    </row>
    <row r="7" spans="1:37" s="107" customFormat="1" ht="20.25" customHeight="1">
      <c r="A7" s="400"/>
      <c r="B7" s="400"/>
      <c r="C7" s="400"/>
      <c r="D7" s="400"/>
      <c r="E7" s="400"/>
      <c r="F7" s="400"/>
      <c r="G7" s="400"/>
      <c r="H7" s="400"/>
      <c r="I7" s="400"/>
      <c r="J7" s="400"/>
      <c r="K7" s="400"/>
      <c r="L7" s="400"/>
      <c r="M7" s="400"/>
      <c r="N7" s="400"/>
      <c r="O7" s="109"/>
      <c r="P7" s="109"/>
      <c r="Q7" s="109"/>
      <c r="R7" s="109"/>
      <c r="AI7" s="116" t="s">
        <v>109</v>
      </c>
    </row>
    <row r="8" spans="1:37" ht="15" customHeight="1">
      <c r="A8" s="393" t="s">
        <v>4</v>
      </c>
      <c r="B8" s="393" t="s">
        <v>5</v>
      </c>
      <c r="C8" s="401" t="s">
        <v>7</v>
      </c>
      <c r="D8" s="401" t="s">
        <v>36</v>
      </c>
      <c r="E8" s="404" t="s">
        <v>6</v>
      </c>
      <c r="F8" s="405"/>
      <c r="G8" s="401" t="s">
        <v>2</v>
      </c>
      <c r="H8" s="401" t="s">
        <v>3</v>
      </c>
      <c r="I8" s="401" t="s">
        <v>1</v>
      </c>
      <c r="J8" s="401" t="s">
        <v>10</v>
      </c>
      <c r="K8" s="408" t="s">
        <v>9</v>
      </c>
      <c r="L8" s="409"/>
      <c r="M8" s="410"/>
      <c r="N8" s="411" t="s">
        <v>0</v>
      </c>
      <c r="O8" s="494" t="s">
        <v>89</v>
      </c>
      <c r="P8" s="497" t="s">
        <v>90</v>
      </c>
      <c r="Q8" s="498"/>
      <c r="R8" s="498"/>
      <c r="S8" s="498"/>
      <c r="T8" s="498"/>
      <c r="U8" s="498"/>
      <c r="V8" s="498"/>
      <c r="W8" s="498"/>
      <c r="X8" s="498"/>
      <c r="Y8" s="499"/>
      <c r="Z8" s="510" t="s">
        <v>196</v>
      </c>
      <c r="AA8" s="511"/>
      <c r="AB8" s="514" t="s">
        <v>197</v>
      </c>
      <c r="AC8" s="515"/>
      <c r="AD8" s="505" t="s">
        <v>101</v>
      </c>
      <c r="AE8" s="518" t="s">
        <v>102</v>
      </c>
      <c r="AF8" s="518"/>
      <c r="AG8" s="518"/>
      <c r="AH8" s="518"/>
      <c r="AI8" s="505" t="s">
        <v>107</v>
      </c>
    </row>
    <row r="9" spans="1:37" ht="40.5" customHeight="1">
      <c r="A9" s="393"/>
      <c r="B9" s="393"/>
      <c r="C9" s="402"/>
      <c r="D9" s="402"/>
      <c r="E9" s="406"/>
      <c r="F9" s="407"/>
      <c r="G9" s="402"/>
      <c r="H9" s="402"/>
      <c r="I9" s="402"/>
      <c r="J9" s="402"/>
      <c r="K9" s="494">
        <v>2016</v>
      </c>
      <c r="L9" s="414">
        <v>2017</v>
      </c>
      <c r="M9" s="414">
        <v>2018</v>
      </c>
      <c r="N9" s="412"/>
      <c r="O9" s="495"/>
      <c r="P9" s="497" t="s">
        <v>62</v>
      </c>
      <c r="Q9" s="499"/>
      <c r="R9" s="500" t="s">
        <v>91</v>
      </c>
      <c r="S9" s="501"/>
      <c r="T9" s="500" t="s">
        <v>92</v>
      </c>
      <c r="U9" s="501"/>
      <c r="V9" s="520" t="s">
        <v>93</v>
      </c>
      <c r="W9" s="521"/>
      <c r="X9" s="497" t="s">
        <v>94</v>
      </c>
      <c r="Y9" s="499"/>
      <c r="Z9" s="512"/>
      <c r="AA9" s="513"/>
      <c r="AB9" s="516"/>
      <c r="AC9" s="517"/>
      <c r="AD9" s="506"/>
      <c r="AE9" s="519" t="s">
        <v>198</v>
      </c>
      <c r="AF9" s="519" t="s">
        <v>103</v>
      </c>
      <c r="AG9" s="519" t="s">
        <v>104</v>
      </c>
      <c r="AH9" s="519"/>
      <c r="AI9" s="506"/>
    </row>
    <row r="10" spans="1:37" ht="55.5" customHeight="1">
      <c r="A10" s="393"/>
      <c r="B10" s="393"/>
      <c r="C10" s="403"/>
      <c r="D10" s="403"/>
      <c r="E10" s="90" t="s">
        <v>11</v>
      </c>
      <c r="F10" s="90" t="s">
        <v>12</v>
      </c>
      <c r="G10" s="403"/>
      <c r="H10" s="403"/>
      <c r="I10" s="403"/>
      <c r="J10" s="403"/>
      <c r="K10" s="496"/>
      <c r="L10" s="415"/>
      <c r="M10" s="415"/>
      <c r="N10" s="413"/>
      <c r="O10" s="496"/>
      <c r="P10" s="112" t="s">
        <v>96</v>
      </c>
      <c r="Q10" s="113" t="s">
        <v>97</v>
      </c>
      <c r="R10" s="296" t="s">
        <v>95</v>
      </c>
      <c r="S10" s="296" t="s">
        <v>98</v>
      </c>
      <c r="T10" s="296" t="s">
        <v>95</v>
      </c>
      <c r="U10" s="296" t="s">
        <v>98</v>
      </c>
      <c r="V10" s="113" t="s">
        <v>99</v>
      </c>
      <c r="W10" s="323" t="s">
        <v>98</v>
      </c>
      <c r="X10" s="113" t="s">
        <v>99</v>
      </c>
      <c r="Y10" s="113" t="s">
        <v>98</v>
      </c>
      <c r="Z10" s="113" t="s">
        <v>62</v>
      </c>
      <c r="AA10" s="293" t="s">
        <v>205</v>
      </c>
      <c r="AB10" s="113" t="s">
        <v>62</v>
      </c>
      <c r="AC10" s="113" t="s">
        <v>100</v>
      </c>
      <c r="AD10" s="507"/>
      <c r="AE10" s="519"/>
      <c r="AF10" s="519"/>
      <c r="AG10" s="115" t="s">
        <v>105</v>
      </c>
      <c r="AH10" s="115" t="s">
        <v>106</v>
      </c>
      <c r="AI10" s="507"/>
      <c r="AK10" t="s">
        <v>110</v>
      </c>
    </row>
    <row r="11" spans="1:37" ht="15.75">
      <c r="A11" s="6">
        <v>1</v>
      </c>
      <c r="B11" s="6">
        <v>2</v>
      </c>
      <c r="C11" s="6">
        <v>3</v>
      </c>
      <c r="D11" s="6">
        <v>4</v>
      </c>
      <c r="E11" s="6">
        <v>5</v>
      </c>
      <c r="F11" s="6">
        <v>6</v>
      </c>
      <c r="G11" s="6">
        <v>7</v>
      </c>
      <c r="H11" s="6">
        <v>8</v>
      </c>
      <c r="I11" s="6">
        <v>3</v>
      </c>
      <c r="J11" s="6">
        <v>10</v>
      </c>
      <c r="K11" s="6">
        <v>11</v>
      </c>
      <c r="L11" s="6">
        <v>12</v>
      </c>
      <c r="M11" s="6">
        <v>13</v>
      </c>
      <c r="N11" s="6">
        <v>14</v>
      </c>
      <c r="O11" s="6">
        <v>4</v>
      </c>
      <c r="P11" s="6">
        <v>5</v>
      </c>
      <c r="Q11" s="6">
        <v>6</v>
      </c>
      <c r="R11" s="6">
        <v>7</v>
      </c>
      <c r="S11" s="6">
        <v>8</v>
      </c>
      <c r="T11" s="6">
        <v>9</v>
      </c>
      <c r="U11" s="6">
        <v>10</v>
      </c>
      <c r="V11" s="6">
        <v>11</v>
      </c>
      <c r="W11" s="6">
        <v>12</v>
      </c>
      <c r="X11" s="6">
        <v>13</v>
      </c>
      <c r="Y11" s="6">
        <v>14</v>
      </c>
      <c r="Z11" s="6">
        <v>15</v>
      </c>
      <c r="AA11" s="6">
        <v>16</v>
      </c>
      <c r="AB11" s="6">
        <v>17</v>
      </c>
      <c r="AC11" s="6">
        <v>18</v>
      </c>
      <c r="AD11" s="6">
        <v>19</v>
      </c>
      <c r="AE11" s="114">
        <v>20</v>
      </c>
      <c r="AF11" s="114">
        <v>21</v>
      </c>
      <c r="AG11" s="114">
        <v>22</v>
      </c>
      <c r="AH11" s="114">
        <v>23</v>
      </c>
      <c r="AI11" s="114">
        <v>24</v>
      </c>
    </row>
    <row r="12" spans="1:37" ht="15.75">
      <c r="A12" s="7"/>
      <c r="B12" s="394" t="s">
        <v>15</v>
      </c>
      <c r="C12" s="395"/>
      <c r="D12" s="395"/>
      <c r="E12" s="395"/>
      <c r="F12" s="396"/>
      <c r="G12" s="19"/>
      <c r="H12" s="19"/>
      <c r="I12" s="93"/>
      <c r="J12" s="20">
        <f>J13+J14+J15+J16</f>
        <v>1527853.17252</v>
      </c>
      <c r="K12" s="20">
        <f>K13+K14+K15+K16</f>
        <v>875210.40819999995</v>
      </c>
      <c r="L12" s="20">
        <f>L13+L14+L15+L16</f>
        <v>626420.59520999994</v>
      </c>
      <c r="M12" s="20">
        <f>M13+M14+M15+M16</f>
        <v>26222.169110000003</v>
      </c>
      <c r="N12" s="18"/>
      <c r="O12" s="20">
        <f t="shared" ref="O12:AH12" si="0">O13+O14+O15+O16</f>
        <v>1802866.68</v>
      </c>
      <c r="P12" s="292">
        <f>P13+P14+P15+P16</f>
        <v>1032748.2</v>
      </c>
      <c r="Q12" s="292">
        <f>Q13+Q14+Q15+Q16</f>
        <v>8600.7220000000016</v>
      </c>
      <c r="R12" s="292">
        <f t="shared" si="0"/>
        <v>0</v>
      </c>
      <c r="S12" s="292">
        <f>S13+S14+S15+S16</f>
        <v>3584.3479999999995</v>
      </c>
      <c r="T12" s="20">
        <f t="shared" si="0"/>
        <v>0</v>
      </c>
      <c r="U12" s="20">
        <f t="shared" si="0"/>
        <v>4767.7460000000001</v>
      </c>
      <c r="V12" s="20">
        <f t="shared" si="0"/>
        <v>0</v>
      </c>
      <c r="W12" s="20">
        <f t="shared" si="0"/>
        <v>436.62800000000004</v>
      </c>
      <c r="X12" s="20">
        <f t="shared" si="0"/>
        <v>0</v>
      </c>
      <c r="Y12" s="20">
        <f t="shared" si="0"/>
        <v>0</v>
      </c>
      <c r="Z12" s="20">
        <f t="shared" si="0"/>
        <v>4124.4150000000009</v>
      </c>
      <c r="AA12" s="20">
        <f t="shared" si="0"/>
        <v>4124.4150000000009</v>
      </c>
      <c r="AB12" s="20">
        <f t="shared" si="0"/>
        <v>0</v>
      </c>
      <c r="AC12" s="20">
        <f t="shared" si="0"/>
        <v>0</v>
      </c>
      <c r="AD12" s="20">
        <f>AD13+AD14+AD15+AD16</f>
        <v>-8600.7220000000016</v>
      </c>
      <c r="AE12" s="20">
        <f t="shared" si="0"/>
        <v>-8600.7220000000016</v>
      </c>
      <c r="AF12" s="20">
        <v>0</v>
      </c>
      <c r="AG12" s="20">
        <f t="shared" si="0"/>
        <v>0</v>
      </c>
      <c r="AH12" s="20">
        <f t="shared" si="0"/>
        <v>0</v>
      </c>
      <c r="AI12" s="111"/>
    </row>
    <row r="13" spans="1:37" ht="51">
      <c r="A13" s="473"/>
      <c r="B13" s="348"/>
      <c r="C13" s="348"/>
      <c r="D13" s="348"/>
      <c r="E13" s="348"/>
      <c r="F13" s="348"/>
      <c r="G13" s="348"/>
      <c r="H13" s="349"/>
      <c r="I13" s="14" t="s">
        <v>60</v>
      </c>
      <c r="J13" s="11">
        <f t="shared" ref="J13:M16" si="1">J19+J103</f>
        <v>154625.85251999996</v>
      </c>
      <c r="K13" s="11">
        <f t="shared" si="1"/>
        <v>90444.028199999957</v>
      </c>
      <c r="L13" s="11">
        <f t="shared" si="1"/>
        <v>55570.405209999983</v>
      </c>
      <c r="M13" s="11">
        <f t="shared" si="1"/>
        <v>8611.4191100000007</v>
      </c>
      <c r="N13" s="11"/>
      <c r="O13" s="11">
        <f t="shared" ref="O13:AH13" si="2">O19+O103</f>
        <v>182458.51</v>
      </c>
      <c r="P13" s="11">
        <f t="shared" si="2"/>
        <v>106723.95</v>
      </c>
      <c r="Q13" s="11">
        <f t="shared" si="2"/>
        <v>1139.71</v>
      </c>
      <c r="R13" s="11">
        <f t="shared" si="2"/>
        <v>0</v>
      </c>
      <c r="S13" s="11">
        <f t="shared" si="2"/>
        <v>550.38800000000003</v>
      </c>
      <c r="T13" s="11">
        <f t="shared" si="2"/>
        <v>0</v>
      </c>
      <c r="U13" s="11">
        <f t="shared" si="2"/>
        <v>545.10599999999999</v>
      </c>
      <c r="V13" s="11">
        <f t="shared" si="2"/>
        <v>0</v>
      </c>
      <c r="W13" s="11">
        <f t="shared" si="2"/>
        <v>44.215999999999994</v>
      </c>
      <c r="X13" s="11">
        <f t="shared" si="2"/>
        <v>0</v>
      </c>
      <c r="Y13" s="11">
        <f t="shared" si="2"/>
        <v>0</v>
      </c>
      <c r="Z13" s="11">
        <f t="shared" si="2"/>
        <v>2624.4150000000004</v>
      </c>
      <c r="AA13" s="11">
        <f t="shared" si="2"/>
        <v>2624.4150000000004</v>
      </c>
      <c r="AB13" s="11">
        <f t="shared" si="2"/>
        <v>0</v>
      </c>
      <c r="AC13" s="11">
        <f t="shared" si="2"/>
        <v>0</v>
      </c>
      <c r="AD13" s="11">
        <f t="shared" si="2"/>
        <v>-1139.71</v>
      </c>
      <c r="AE13" s="11">
        <f t="shared" si="2"/>
        <v>-1139.71</v>
      </c>
      <c r="AF13" s="11">
        <f t="shared" si="2"/>
        <v>0</v>
      </c>
      <c r="AG13" s="11">
        <f t="shared" si="2"/>
        <v>0</v>
      </c>
      <c r="AH13" s="11">
        <f t="shared" si="2"/>
        <v>0</v>
      </c>
      <c r="AI13" s="111"/>
    </row>
    <row r="14" spans="1:37" ht="38.25">
      <c r="A14" s="350"/>
      <c r="B14" s="351"/>
      <c r="C14" s="351"/>
      <c r="D14" s="351"/>
      <c r="E14" s="351"/>
      <c r="F14" s="351"/>
      <c r="G14" s="351"/>
      <c r="H14" s="352"/>
      <c r="I14" s="14" t="s">
        <v>61</v>
      </c>
      <c r="J14" s="11">
        <f t="shared" si="1"/>
        <v>57645.679999999993</v>
      </c>
      <c r="K14" s="11">
        <f t="shared" si="1"/>
        <v>33599.020000000004</v>
      </c>
      <c r="L14" s="11">
        <f t="shared" si="1"/>
        <v>6435.9100000000008</v>
      </c>
      <c r="M14" s="11">
        <f t="shared" si="1"/>
        <v>17610.75</v>
      </c>
      <c r="N14" s="11"/>
      <c r="O14" s="11">
        <f t="shared" ref="O14:AH14" si="3">O20+O104</f>
        <v>68021.850000000006</v>
      </c>
      <c r="P14" s="11">
        <f t="shared" si="3"/>
        <v>39646.789999999994</v>
      </c>
      <c r="Q14" s="11">
        <f t="shared" si="3"/>
        <v>7461.0120000000006</v>
      </c>
      <c r="R14" s="11">
        <f t="shared" si="3"/>
        <v>0</v>
      </c>
      <c r="S14" s="11">
        <f t="shared" si="3"/>
        <v>3033.9599999999996</v>
      </c>
      <c r="T14" s="11">
        <f t="shared" si="3"/>
        <v>0</v>
      </c>
      <c r="U14" s="11">
        <f t="shared" si="3"/>
        <v>4222.6400000000003</v>
      </c>
      <c r="V14" s="11">
        <f t="shared" si="3"/>
        <v>0</v>
      </c>
      <c r="W14" s="11">
        <f t="shared" si="3"/>
        <v>392.41200000000003</v>
      </c>
      <c r="X14" s="11">
        <f t="shared" si="3"/>
        <v>0</v>
      </c>
      <c r="Y14" s="11">
        <f t="shared" si="3"/>
        <v>0</v>
      </c>
      <c r="Z14" s="11">
        <f t="shared" si="3"/>
        <v>1500</v>
      </c>
      <c r="AA14" s="11">
        <f t="shared" si="3"/>
        <v>1500</v>
      </c>
      <c r="AB14" s="11">
        <f t="shared" si="3"/>
        <v>0</v>
      </c>
      <c r="AC14" s="11">
        <f t="shared" si="3"/>
        <v>0</v>
      </c>
      <c r="AD14" s="11">
        <f>AD20+AD104</f>
        <v>-7461.0120000000006</v>
      </c>
      <c r="AE14" s="11">
        <f t="shared" si="3"/>
        <v>-7461.0120000000006</v>
      </c>
      <c r="AF14" s="11">
        <f t="shared" si="3"/>
        <v>0</v>
      </c>
      <c r="AG14" s="11">
        <f t="shared" si="3"/>
        <v>0</v>
      </c>
      <c r="AH14" s="11">
        <f t="shared" si="3"/>
        <v>0</v>
      </c>
      <c r="AI14" s="111"/>
    </row>
    <row r="15" spans="1:37" ht="25.5">
      <c r="A15" s="350"/>
      <c r="B15" s="351"/>
      <c r="C15" s="351"/>
      <c r="D15" s="351"/>
      <c r="E15" s="351"/>
      <c r="F15" s="351"/>
      <c r="G15" s="351"/>
      <c r="H15" s="352"/>
      <c r="I15" s="14" t="s">
        <v>14</v>
      </c>
      <c r="J15" s="11">
        <f t="shared" si="1"/>
        <v>631961.36</v>
      </c>
      <c r="K15" s="11">
        <f t="shared" si="1"/>
        <v>409357.22</v>
      </c>
      <c r="L15" s="11">
        <f t="shared" si="1"/>
        <v>222604.14</v>
      </c>
      <c r="M15" s="11">
        <f t="shared" si="1"/>
        <v>0</v>
      </c>
      <c r="N15" s="11"/>
      <c r="O15" s="11">
        <f t="shared" ref="O15:AH15" si="4">O21+O105</f>
        <v>745714.3899999999</v>
      </c>
      <c r="P15" s="11">
        <f t="shared" si="4"/>
        <v>483041.49</v>
      </c>
      <c r="Q15" s="11">
        <f t="shared" si="4"/>
        <v>0</v>
      </c>
      <c r="R15" s="11">
        <f t="shared" si="4"/>
        <v>0</v>
      </c>
      <c r="S15" s="11">
        <f t="shared" si="4"/>
        <v>0</v>
      </c>
      <c r="T15" s="11">
        <f t="shared" si="4"/>
        <v>0</v>
      </c>
      <c r="U15" s="11">
        <f t="shared" si="4"/>
        <v>0</v>
      </c>
      <c r="V15" s="11">
        <f t="shared" si="4"/>
        <v>0</v>
      </c>
      <c r="W15" s="11">
        <f t="shared" si="4"/>
        <v>0</v>
      </c>
      <c r="X15" s="11">
        <f t="shared" si="4"/>
        <v>0</v>
      </c>
      <c r="Y15" s="11">
        <f t="shared" si="4"/>
        <v>0</v>
      </c>
      <c r="Z15" s="11">
        <f t="shared" si="4"/>
        <v>0</v>
      </c>
      <c r="AA15" s="11">
        <f t="shared" si="4"/>
        <v>0</v>
      </c>
      <c r="AB15" s="11">
        <f t="shared" si="4"/>
        <v>0</v>
      </c>
      <c r="AC15" s="11">
        <f t="shared" si="4"/>
        <v>0</v>
      </c>
      <c r="AD15" s="11">
        <f t="shared" si="4"/>
        <v>0</v>
      </c>
      <c r="AE15" s="11">
        <f t="shared" si="4"/>
        <v>0</v>
      </c>
      <c r="AF15" s="11">
        <f t="shared" si="4"/>
        <v>0</v>
      </c>
      <c r="AG15" s="11">
        <f t="shared" si="4"/>
        <v>0</v>
      </c>
      <c r="AH15" s="11">
        <f t="shared" si="4"/>
        <v>0</v>
      </c>
      <c r="AI15" s="111"/>
    </row>
    <row r="16" spans="1:37" ht="25.5">
      <c r="A16" s="353"/>
      <c r="B16" s="354"/>
      <c r="C16" s="354"/>
      <c r="D16" s="354"/>
      <c r="E16" s="354"/>
      <c r="F16" s="354"/>
      <c r="G16" s="354"/>
      <c r="H16" s="355"/>
      <c r="I16" s="14" t="s">
        <v>13</v>
      </c>
      <c r="J16" s="11">
        <f t="shared" si="1"/>
        <v>683620.28</v>
      </c>
      <c r="K16" s="11">
        <f t="shared" si="1"/>
        <v>341810.14</v>
      </c>
      <c r="L16" s="11">
        <f t="shared" si="1"/>
        <v>341810.14</v>
      </c>
      <c r="M16" s="11">
        <f t="shared" si="1"/>
        <v>0</v>
      </c>
      <c r="N16" s="11"/>
      <c r="O16" s="11">
        <f t="shared" ref="O16:AH16" si="5">O22+O106</f>
        <v>806671.93</v>
      </c>
      <c r="P16" s="11">
        <f t="shared" si="5"/>
        <v>403335.97</v>
      </c>
      <c r="Q16" s="11">
        <f t="shared" si="5"/>
        <v>0</v>
      </c>
      <c r="R16" s="11">
        <f t="shared" si="5"/>
        <v>0</v>
      </c>
      <c r="S16" s="11">
        <f t="shared" si="5"/>
        <v>0</v>
      </c>
      <c r="T16" s="11">
        <f t="shared" si="5"/>
        <v>0</v>
      </c>
      <c r="U16" s="11">
        <f t="shared" si="5"/>
        <v>0</v>
      </c>
      <c r="V16" s="11">
        <f t="shared" si="5"/>
        <v>0</v>
      </c>
      <c r="W16" s="11">
        <f t="shared" si="5"/>
        <v>0</v>
      </c>
      <c r="X16" s="11">
        <f t="shared" si="5"/>
        <v>0</v>
      </c>
      <c r="Y16" s="11">
        <f t="shared" si="5"/>
        <v>0</v>
      </c>
      <c r="Z16" s="11">
        <f t="shared" si="5"/>
        <v>0</v>
      </c>
      <c r="AA16" s="11">
        <f t="shared" si="5"/>
        <v>0</v>
      </c>
      <c r="AB16" s="11">
        <f t="shared" si="5"/>
        <v>0</v>
      </c>
      <c r="AC16" s="11">
        <f t="shared" si="5"/>
        <v>0</v>
      </c>
      <c r="AD16" s="11">
        <f t="shared" si="5"/>
        <v>0</v>
      </c>
      <c r="AE16" s="11">
        <f t="shared" si="5"/>
        <v>0</v>
      </c>
      <c r="AF16" s="11">
        <f t="shared" si="5"/>
        <v>0</v>
      </c>
      <c r="AG16" s="11">
        <f t="shared" si="5"/>
        <v>0</v>
      </c>
      <c r="AH16" s="11">
        <f t="shared" si="5"/>
        <v>0</v>
      </c>
      <c r="AI16" s="111"/>
    </row>
    <row r="17" spans="1:35" ht="15.75">
      <c r="A17" s="397" t="s">
        <v>30</v>
      </c>
      <c r="B17" s="398"/>
      <c r="C17" s="398"/>
      <c r="D17" s="398"/>
      <c r="E17" s="398"/>
      <c r="F17" s="398"/>
      <c r="G17" s="398"/>
      <c r="H17" s="399"/>
      <c r="I17" s="29"/>
      <c r="J17" s="30"/>
      <c r="K17" s="30"/>
      <c r="L17" s="30"/>
      <c r="M17" s="30"/>
      <c r="N17" s="29"/>
      <c r="O17" s="110"/>
      <c r="P17" s="110"/>
      <c r="Q17" s="111"/>
      <c r="R17" s="111"/>
      <c r="S17" s="111"/>
      <c r="T17" s="111"/>
      <c r="U17" s="111"/>
      <c r="V17" s="111"/>
      <c r="W17" s="111"/>
      <c r="X17" s="111"/>
      <c r="Y17" s="111"/>
      <c r="Z17" s="111"/>
      <c r="AA17" s="111"/>
      <c r="AB17" s="111"/>
      <c r="AC17" s="111"/>
      <c r="AD17" s="111"/>
      <c r="AE17" s="111"/>
      <c r="AF17" s="111"/>
      <c r="AG17" s="111"/>
      <c r="AH17" s="111"/>
      <c r="AI17" s="111"/>
    </row>
    <row r="18" spans="1:35" ht="15.75">
      <c r="A18" s="453"/>
      <c r="B18" s="454"/>
      <c r="C18" s="454"/>
      <c r="D18" s="454"/>
      <c r="E18" s="454"/>
      <c r="F18" s="454"/>
      <c r="G18" s="454"/>
      <c r="H18" s="455"/>
      <c r="I18" s="74" t="s">
        <v>62</v>
      </c>
      <c r="J18" s="75">
        <f>J19+J20+J21+J22</f>
        <v>1065257.04</v>
      </c>
      <c r="K18" s="75">
        <f>K19+K20+K21+K22</f>
        <v>544529.62</v>
      </c>
      <c r="L18" s="75">
        <f>L19+L20+L21+L22</f>
        <v>495228.53</v>
      </c>
      <c r="M18" s="75">
        <f>M19+M20+M21+M22</f>
        <v>25498.89</v>
      </c>
      <c r="N18" s="75"/>
      <c r="O18" s="75">
        <f>O19+O20+O21+O22</f>
        <v>1257003.25</v>
      </c>
      <c r="P18" s="75">
        <f t="shared" ref="P18:AH18" si="6">P19+P20+P21+P22</f>
        <v>642544.8899999999</v>
      </c>
      <c r="Q18" s="75">
        <f t="shared" si="6"/>
        <v>6209.8180000000002</v>
      </c>
      <c r="R18" s="75">
        <f t="shared" si="6"/>
        <v>0</v>
      </c>
      <c r="S18" s="75">
        <f t="shared" si="6"/>
        <v>2781.8399999999997</v>
      </c>
      <c r="T18" s="75">
        <f t="shared" si="6"/>
        <v>0</v>
      </c>
      <c r="U18" s="75">
        <f t="shared" si="6"/>
        <v>3016.63</v>
      </c>
      <c r="V18" s="75">
        <f t="shared" si="6"/>
        <v>0</v>
      </c>
      <c r="W18" s="75">
        <f t="shared" si="6"/>
        <v>599.34800000000007</v>
      </c>
      <c r="X18" s="75">
        <f t="shared" si="6"/>
        <v>0</v>
      </c>
      <c r="Y18" s="75">
        <f t="shared" si="6"/>
        <v>0</v>
      </c>
      <c r="Z18" s="75">
        <f t="shared" si="6"/>
        <v>953.87799999999993</v>
      </c>
      <c r="AA18" s="75">
        <f t="shared" si="6"/>
        <v>953.87799999999993</v>
      </c>
      <c r="AB18" s="75">
        <f t="shared" si="6"/>
        <v>0</v>
      </c>
      <c r="AC18" s="75">
        <f t="shared" si="6"/>
        <v>0</v>
      </c>
      <c r="AD18" s="75">
        <f t="shared" si="6"/>
        <v>-6209.8180000000002</v>
      </c>
      <c r="AE18" s="75">
        <f t="shared" si="6"/>
        <v>-6209.8180000000002</v>
      </c>
      <c r="AF18" s="75">
        <f t="shared" si="6"/>
        <v>0</v>
      </c>
      <c r="AG18" s="75">
        <f t="shared" si="6"/>
        <v>0</v>
      </c>
      <c r="AH18" s="75">
        <f t="shared" si="6"/>
        <v>0</v>
      </c>
      <c r="AI18" s="111"/>
    </row>
    <row r="19" spans="1:35" ht="51">
      <c r="A19" s="456"/>
      <c r="B19" s="457"/>
      <c r="C19" s="457"/>
      <c r="D19" s="457"/>
      <c r="E19" s="457"/>
      <c r="F19" s="457"/>
      <c r="G19" s="457"/>
      <c r="H19" s="458"/>
      <c r="I19" s="14" t="s">
        <v>60</v>
      </c>
      <c r="J19" s="11">
        <f t="shared" ref="J19:M22" si="7">J24+J35+J70</f>
        <v>145111.13999999996</v>
      </c>
      <c r="K19" s="11">
        <f t="shared" si="7"/>
        <v>84884.579999999958</v>
      </c>
      <c r="L19" s="11">
        <f t="shared" si="7"/>
        <v>52338.419999999984</v>
      </c>
      <c r="M19" s="11">
        <f t="shared" si="7"/>
        <v>7888.14</v>
      </c>
      <c r="N19" s="11"/>
      <c r="O19" s="11">
        <f t="shared" ref="O19:AH19" si="8">O24+O35+O70</f>
        <v>171231.15</v>
      </c>
      <c r="P19" s="11">
        <f t="shared" si="8"/>
        <v>100163.8</v>
      </c>
      <c r="Q19" s="11">
        <f t="shared" si="8"/>
        <v>168.80599999999998</v>
      </c>
      <c r="R19" s="11">
        <f t="shared" si="8"/>
        <v>0</v>
      </c>
      <c r="S19" s="11">
        <f t="shared" si="8"/>
        <v>0</v>
      </c>
      <c r="T19" s="11">
        <f t="shared" si="8"/>
        <v>0</v>
      </c>
      <c r="U19" s="11">
        <f t="shared" si="8"/>
        <v>97.47</v>
      </c>
      <c r="V19" s="11">
        <f t="shared" si="8"/>
        <v>0</v>
      </c>
      <c r="W19" s="11">
        <f t="shared" si="8"/>
        <v>71.335999999999999</v>
      </c>
      <c r="X19" s="11">
        <f t="shared" si="8"/>
        <v>0</v>
      </c>
      <c r="Y19" s="11">
        <f t="shared" si="8"/>
        <v>0</v>
      </c>
      <c r="Z19" s="11">
        <f t="shared" si="8"/>
        <v>203.87799999999999</v>
      </c>
      <c r="AA19" s="11">
        <f t="shared" si="8"/>
        <v>203.87799999999999</v>
      </c>
      <c r="AB19" s="11">
        <f t="shared" si="8"/>
        <v>0</v>
      </c>
      <c r="AC19" s="11">
        <f t="shared" si="8"/>
        <v>0</v>
      </c>
      <c r="AD19" s="11">
        <f t="shared" si="8"/>
        <v>-168.80599999999998</v>
      </c>
      <c r="AE19" s="11">
        <f t="shared" si="8"/>
        <v>-168.80599999999998</v>
      </c>
      <c r="AF19" s="11">
        <f t="shared" si="8"/>
        <v>0</v>
      </c>
      <c r="AG19" s="11">
        <f t="shared" si="8"/>
        <v>0</v>
      </c>
      <c r="AH19" s="11">
        <f t="shared" si="8"/>
        <v>0</v>
      </c>
      <c r="AI19" s="111"/>
    </row>
    <row r="20" spans="1:35" ht="38.25">
      <c r="A20" s="456"/>
      <c r="B20" s="457"/>
      <c r="C20" s="457"/>
      <c r="D20" s="457"/>
      <c r="E20" s="457"/>
      <c r="F20" s="457"/>
      <c r="G20" s="457"/>
      <c r="H20" s="458"/>
      <c r="I20" s="14" t="s">
        <v>61</v>
      </c>
      <c r="J20" s="11">
        <f t="shared" si="7"/>
        <v>52178.159999999996</v>
      </c>
      <c r="K20" s="11">
        <f t="shared" si="7"/>
        <v>28131.5</v>
      </c>
      <c r="L20" s="11">
        <f t="shared" si="7"/>
        <v>6435.9100000000008</v>
      </c>
      <c r="M20" s="11">
        <f t="shared" si="7"/>
        <v>17610.75</v>
      </c>
      <c r="N20" s="11"/>
      <c r="O20" s="11">
        <f t="shared" ref="O20:AH20" si="9">O25+O36+O71</f>
        <v>61570.18</v>
      </c>
      <c r="P20" s="11">
        <f t="shared" si="9"/>
        <v>33195.119999999995</v>
      </c>
      <c r="Q20" s="11">
        <f t="shared" si="9"/>
        <v>6041.0120000000006</v>
      </c>
      <c r="R20" s="11">
        <f t="shared" si="9"/>
        <v>0</v>
      </c>
      <c r="S20" s="11">
        <f t="shared" si="9"/>
        <v>2781.8399999999997</v>
      </c>
      <c r="T20" s="11">
        <f t="shared" si="9"/>
        <v>0</v>
      </c>
      <c r="U20" s="11">
        <f t="shared" si="9"/>
        <v>2919.1600000000003</v>
      </c>
      <c r="V20" s="11">
        <f t="shared" si="9"/>
        <v>0</v>
      </c>
      <c r="W20" s="11">
        <f t="shared" si="9"/>
        <v>528.01200000000006</v>
      </c>
      <c r="X20" s="11">
        <f t="shared" si="9"/>
        <v>0</v>
      </c>
      <c r="Y20" s="11">
        <f t="shared" si="9"/>
        <v>0</v>
      </c>
      <c r="Z20" s="11">
        <f t="shared" si="9"/>
        <v>750</v>
      </c>
      <c r="AA20" s="11">
        <f t="shared" si="9"/>
        <v>750</v>
      </c>
      <c r="AB20" s="11">
        <f t="shared" si="9"/>
        <v>0</v>
      </c>
      <c r="AC20" s="11">
        <f t="shared" si="9"/>
        <v>0</v>
      </c>
      <c r="AD20" s="11">
        <f t="shared" si="9"/>
        <v>-6041.0120000000006</v>
      </c>
      <c r="AE20" s="11">
        <f t="shared" si="9"/>
        <v>-6041.0120000000006</v>
      </c>
      <c r="AF20" s="11">
        <f t="shared" si="9"/>
        <v>0</v>
      </c>
      <c r="AG20" s="11">
        <f t="shared" si="9"/>
        <v>0</v>
      </c>
      <c r="AH20" s="11">
        <f t="shared" si="9"/>
        <v>0</v>
      </c>
      <c r="AI20" s="111"/>
    </row>
    <row r="21" spans="1:35" ht="25.5">
      <c r="A21" s="456"/>
      <c r="B21" s="457"/>
      <c r="C21" s="457"/>
      <c r="D21" s="457"/>
      <c r="E21" s="457"/>
      <c r="F21" s="457"/>
      <c r="G21" s="457"/>
      <c r="H21" s="458"/>
      <c r="I21" s="14" t="s">
        <v>14</v>
      </c>
      <c r="J21" s="11">
        <f t="shared" si="7"/>
        <v>184347.46</v>
      </c>
      <c r="K21" s="11">
        <f t="shared" si="7"/>
        <v>89703.4</v>
      </c>
      <c r="L21" s="11">
        <f t="shared" si="7"/>
        <v>94644.06</v>
      </c>
      <c r="M21" s="11">
        <f t="shared" si="7"/>
        <v>0</v>
      </c>
      <c r="N21" s="11"/>
      <c r="O21" s="11">
        <f t="shared" ref="O21:AH21" si="10">O26+O37+O72</f>
        <v>217529.99</v>
      </c>
      <c r="P21" s="11">
        <f t="shared" si="10"/>
        <v>105850</v>
      </c>
      <c r="Q21" s="11">
        <f t="shared" si="10"/>
        <v>0</v>
      </c>
      <c r="R21" s="11">
        <f t="shared" si="10"/>
        <v>0</v>
      </c>
      <c r="S21" s="11">
        <f t="shared" si="10"/>
        <v>0</v>
      </c>
      <c r="T21" s="11">
        <f t="shared" si="10"/>
        <v>0</v>
      </c>
      <c r="U21" s="11">
        <f t="shared" si="10"/>
        <v>0</v>
      </c>
      <c r="V21" s="11">
        <f t="shared" si="10"/>
        <v>0</v>
      </c>
      <c r="W21" s="11">
        <f t="shared" si="10"/>
        <v>0</v>
      </c>
      <c r="X21" s="11">
        <f t="shared" si="10"/>
        <v>0</v>
      </c>
      <c r="Y21" s="11">
        <f t="shared" si="10"/>
        <v>0</v>
      </c>
      <c r="Z21" s="11">
        <f t="shared" si="10"/>
        <v>0</v>
      </c>
      <c r="AA21" s="11">
        <f t="shared" si="10"/>
        <v>0</v>
      </c>
      <c r="AB21" s="11">
        <f t="shared" si="10"/>
        <v>0</v>
      </c>
      <c r="AC21" s="11">
        <f t="shared" si="10"/>
        <v>0</v>
      </c>
      <c r="AD21" s="11">
        <f t="shared" si="10"/>
        <v>0</v>
      </c>
      <c r="AE21" s="11">
        <f t="shared" si="10"/>
        <v>0</v>
      </c>
      <c r="AF21" s="11">
        <f t="shared" si="10"/>
        <v>0</v>
      </c>
      <c r="AG21" s="11">
        <f t="shared" si="10"/>
        <v>0</v>
      </c>
      <c r="AH21" s="11">
        <f t="shared" si="10"/>
        <v>0</v>
      </c>
      <c r="AI21" s="111"/>
    </row>
    <row r="22" spans="1:35" ht="25.5">
      <c r="A22" s="459"/>
      <c r="B22" s="460"/>
      <c r="C22" s="460"/>
      <c r="D22" s="460"/>
      <c r="E22" s="460"/>
      <c r="F22" s="460"/>
      <c r="G22" s="460"/>
      <c r="H22" s="461"/>
      <c r="I22" s="14" t="s">
        <v>13</v>
      </c>
      <c r="J22" s="55">
        <f t="shared" si="7"/>
        <v>683620.28</v>
      </c>
      <c r="K22" s="55">
        <f t="shared" si="7"/>
        <v>341810.14</v>
      </c>
      <c r="L22" s="55">
        <f t="shared" si="7"/>
        <v>341810.14</v>
      </c>
      <c r="M22" s="55">
        <f t="shared" si="7"/>
        <v>0</v>
      </c>
      <c r="N22" s="55"/>
      <c r="O22" s="55">
        <f t="shared" ref="O22:AH22" si="11">O27+O38+O73</f>
        <v>806671.93</v>
      </c>
      <c r="P22" s="55">
        <f t="shared" si="11"/>
        <v>403335.97</v>
      </c>
      <c r="Q22" s="55">
        <f t="shared" si="11"/>
        <v>0</v>
      </c>
      <c r="R22" s="55">
        <f t="shared" si="11"/>
        <v>0</v>
      </c>
      <c r="S22" s="55">
        <f t="shared" si="11"/>
        <v>0</v>
      </c>
      <c r="T22" s="55">
        <f t="shared" si="11"/>
        <v>0</v>
      </c>
      <c r="U22" s="55">
        <f t="shared" si="11"/>
        <v>0</v>
      </c>
      <c r="V22" s="55">
        <f t="shared" si="11"/>
        <v>0</v>
      </c>
      <c r="W22" s="55">
        <f t="shared" si="11"/>
        <v>0</v>
      </c>
      <c r="X22" s="55">
        <f t="shared" si="11"/>
        <v>0</v>
      </c>
      <c r="Y22" s="55">
        <f t="shared" si="11"/>
        <v>0</v>
      </c>
      <c r="Z22" s="55">
        <f t="shared" si="11"/>
        <v>0</v>
      </c>
      <c r="AA22" s="55">
        <f t="shared" si="11"/>
        <v>0</v>
      </c>
      <c r="AB22" s="55">
        <f t="shared" si="11"/>
        <v>0</v>
      </c>
      <c r="AC22" s="55">
        <f t="shared" si="11"/>
        <v>0</v>
      </c>
      <c r="AD22" s="55">
        <f t="shared" si="11"/>
        <v>0</v>
      </c>
      <c r="AE22" s="55">
        <f t="shared" si="11"/>
        <v>0</v>
      </c>
      <c r="AF22" s="55">
        <f t="shared" si="11"/>
        <v>0</v>
      </c>
      <c r="AG22" s="55">
        <f t="shared" si="11"/>
        <v>0</v>
      </c>
      <c r="AH22" s="55">
        <f t="shared" si="11"/>
        <v>0</v>
      </c>
      <c r="AI22" s="111"/>
    </row>
    <row r="23" spans="1:35" ht="64.5" customHeight="1">
      <c r="A23" s="7" t="s">
        <v>72</v>
      </c>
      <c r="B23" s="394" t="s">
        <v>51</v>
      </c>
      <c r="C23" s="395"/>
      <c r="D23" s="395"/>
      <c r="E23" s="395"/>
      <c r="F23" s="396"/>
      <c r="G23" s="19"/>
      <c r="H23" s="19"/>
      <c r="I23" s="93"/>
      <c r="J23" s="20"/>
      <c r="K23" s="20"/>
      <c r="L23" s="20"/>
      <c r="M23" s="20"/>
      <c r="N23" s="18"/>
      <c r="O23" s="110"/>
      <c r="P23" s="110"/>
      <c r="Q23" s="111"/>
      <c r="R23" s="111"/>
      <c r="S23" s="111"/>
      <c r="T23" s="111"/>
      <c r="U23" s="111"/>
      <c r="V23" s="111"/>
      <c r="W23" s="111"/>
      <c r="X23" s="111"/>
      <c r="Y23" s="111"/>
      <c r="Z23" s="111"/>
      <c r="AA23" s="111"/>
      <c r="AB23" s="111"/>
      <c r="AC23" s="111"/>
      <c r="AD23" s="111"/>
      <c r="AE23" s="111"/>
      <c r="AF23" s="111"/>
      <c r="AG23" s="111"/>
      <c r="AH23" s="111"/>
      <c r="AI23" s="111"/>
    </row>
    <row r="24" spans="1:35" ht="51">
      <c r="A24" s="383"/>
      <c r="B24" s="347"/>
      <c r="C24" s="348"/>
      <c r="D24" s="348"/>
      <c r="E24" s="348"/>
      <c r="F24" s="348"/>
      <c r="G24" s="348"/>
      <c r="H24" s="349"/>
      <c r="I24" s="14" t="s">
        <v>60</v>
      </c>
      <c r="J24" s="12">
        <f>J29</f>
        <v>145111.13999999996</v>
      </c>
      <c r="K24" s="12">
        <f>K29</f>
        <v>84884.579999999958</v>
      </c>
      <c r="L24" s="12">
        <f>L29</f>
        <v>52338.419999999984</v>
      </c>
      <c r="M24" s="12">
        <f>M29+M95</f>
        <v>7888.14</v>
      </c>
      <c r="N24" s="12"/>
      <c r="O24" s="12">
        <f>O29</f>
        <v>171231.15</v>
      </c>
      <c r="P24" s="12">
        <f>P29</f>
        <v>100163.8</v>
      </c>
      <c r="Q24" s="12">
        <f t="shared" ref="Q24:AH24" si="12">Q29</f>
        <v>168.80599999999998</v>
      </c>
      <c r="R24" s="12">
        <f t="shared" si="12"/>
        <v>0</v>
      </c>
      <c r="S24" s="12">
        <f>S29</f>
        <v>0</v>
      </c>
      <c r="T24" s="12">
        <f t="shared" si="12"/>
        <v>0</v>
      </c>
      <c r="U24" s="12">
        <f t="shared" si="12"/>
        <v>97.47</v>
      </c>
      <c r="V24" s="12">
        <f t="shared" si="12"/>
        <v>0</v>
      </c>
      <c r="W24" s="12">
        <f t="shared" si="12"/>
        <v>71.335999999999999</v>
      </c>
      <c r="X24" s="12">
        <f t="shared" si="12"/>
        <v>0</v>
      </c>
      <c r="Y24" s="12">
        <f t="shared" si="12"/>
        <v>0</v>
      </c>
      <c r="Z24" s="12">
        <f t="shared" si="12"/>
        <v>203.87799999999999</v>
      </c>
      <c r="AA24" s="12">
        <f t="shared" si="12"/>
        <v>203.87799999999999</v>
      </c>
      <c r="AB24" s="12">
        <f t="shared" si="12"/>
        <v>0</v>
      </c>
      <c r="AC24" s="12">
        <f t="shared" si="12"/>
        <v>0</v>
      </c>
      <c r="AD24" s="12">
        <f t="shared" si="12"/>
        <v>-168.80599999999998</v>
      </c>
      <c r="AE24" s="12">
        <f t="shared" si="12"/>
        <v>-168.80599999999998</v>
      </c>
      <c r="AF24" s="12">
        <f t="shared" si="12"/>
        <v>0</v>
      </c>
      <c r="AG24" s="12">
        <f t="shared" si="12"/>
        <v>0</v>
      </c>
      <c r="AH24" s="12">
        <f t="shared" si="12"/>
        <v>0</v>
      </c>
      <c r="AI24" s="111"/>
    </row>
    <row r="25" spans="1:35" ht="38.25">
      <c r="A25" s="384"/>
      <c r="B25" s="350"/>
      <c r="C25" s="351"/>
      <c r="D25" s="351"/>
      <c r="E25" s="351"/>
      <c r="F25" s="351"/>
      <c r="G25" s="351"/>
      <c r="H25" s="352"/>
      <c r="I25" s="14" t="s">
        <v>61</v>
      </c>
      <c r="J25" s="12">
        <v>0</v>
      </c>
      <c r="K25" s="12">
        <v>0</v>
      </c>
      <c r="L25" s="12">
        <v>0</v>
      </c>
      <c r="M25" s="12">
        <v>0</v>
      </c>
      <c r="N25" s="12"/>
      <c r="O25" s="12">
        <v>0</v>
      </c>
      <c r="P25" s="12">
        <v>0</v>
      </c>
      <c r="Q25" s="12">
        <v>0</v>
      </c>
      <c r="R25" s="12">
        <v>0</v>
      </c>
      <c r="S25" s="12">
        <v>0</v>
      </c>
      <c r="T25" s="12">
        <v>0</v>
      </c>
      <c r="U25" s="12">
        <v>0</v>
      </c>
      <c r="V25" s="12">
        <v>0</v>
      </c>
      <c r="W25" s="12">
        <v>0</v>
      </c>
      <c r="X25" s="12">
        <v>0</v>
      </c>
      <c r="Y25" s="12">
        <v>0</v>
      </c>
      <c r="Z25" s="12">
        <v>0</v>
      </c>
      <c r="AA25" s="12">
        <v>0</v>
      </c>
      <c r="AB25" s="12">
        <v>0</v>
      </c>
      <c r="AC25" s="12">
        <v>0</v>
      </c>
      <c r="AD25" s="12">
        <v>0</v>
      </c>
      <c r="AE25" s="12">
        <v>0</v>
      </c>
      <c r="AF25" s="12">
        <v>0</v>
      </c>
      <c r="AG25" s="12">
        <v>0</v>
      </c>
      <c r="AH25" s="12">
        <v>0</v>
      </c>
      <c r="AI25" s="111"/>
    </row>
    <row r="26" spans="1:35" ht="25.5">
      <c r="A26" s="384"/>
      <c r="B26" s="350"/>
      <c r="C26" s="351"/>
      <c r="D26" s="351"/>
      <c r="E26" s="351"/>
      <c r="F26" s="351"/>
      <c r="G26" s="351"/>
      <c r="H26" s="352"/>
      <c r="I26" s="14" t="s">
        <v>14</v>
      </c>
      <c r="J26" s="12">
        <f>J32</f>
        <v>0</v>
      </c>
      <c r="K26" s="12">
        <f t="shared" ref="K26:M27" si="13">K32</f>
        <v>0</v>
      </c>
      <c r="L26" s="12">
        <f t="shared" si="13"/>
        <v>0</v>
      </c>
      <c r="M26" s="12">
        <f t="shared" si="13"/>
        <v>0</v>
      </c>
      <c r="N26" s="12"/>
      <c r="O26" s="12">
        <f>O32</f>
        <v>0</v>
      </c>
      <c r="P26" s="12">
        <f>P32</f>
        <v>0</v>
      </c>
      <c r="Q26" s="12">
        <f t="shared" ref="Q26:AH26" si="14">Q32</f>
        <v>0</v>
      </c>
      <c r="R26" s="12">
        <f t="shared" si="14"/>
        <v>0</v>
      </c>
      <c r="S26" s="12">
        <f t="shared" si="14"/>
        <v>0</v>
      </c>
      <c r="T26" s="12">
        <f t="shared" si="14"/>
        <v>0</v>
      </c>
      <c r="U26" s="12">
        <f t="shared" si="14"/>
        <v>0</v>
      </c>
      <c r="V26" s="12">
        <f t="shared" si="14"/>
        <v>0</v>
      </c>
      <c r="W26" s="12">
        <f t="shared" si="14"/>
        <v>0</v>
      </c>
      <c r="X26" s="12">
        <f t="shared" si="14"/>
        <v>0</v>
      </c>
      <c r="Y26" s="12">
        <f t="shared" si="14"/>
        <v>0</v>
      </c>
      <c r="Z26" s="12">
        <f t="shared" si="14"/>
        <v>0</v>
      </c>
      <c r="AA26" s="12">
        <f t="shared" si="14"/>
        <v>0</v>
      </c>
      <c r="AB26" s="12">
        <f t="shared" si="14"/>
        <v>0</v>
      </c>
      <c r="AC26" s="12">
        <f t="shared" si="14"/>
        <v>0</v>
      </c>
      <c r="AD26" s="12">
        <f t="shared" si="14"/>
        <v>0</v>
      </c>
      <c r="AE26" s="12">
        <f t="shared" si="14"/>
        <v>0</v>
      </c>
      <c r="AF26" s="12">
        <f t="shared" si="14"/>
        <v>0</v>
      </c>
      <c r="AG26" s="12">
        <f t="shared" si="14"/>
        <v>0</v>
      </c>
      <c r="AH26" s="12">
        <f t="shared" si="14"/>
        <v>0</v>
      </c>
      <c r="AI26" s="111"/>
    </row>
    <row r="27" spans="1:35" ht="25.5">
      <c r="A27" s="385"/>
      <c r="B27" s="353"/>
      <c r="C27" s="354"/>
      <c r="D27" s="354"/>
      <c r="E27" s="354"/>
      <c r="F27" s="354"/>
      <c r="G27" s="354"/>
      <c r="H27" s="355"/>
      <c r="I27" s="14" t="s">
        <v>13</v>
      </c>
      <c r="J27" s="12">
        <f>J33</f>
        <v>683620.28</v>
      </c>
      <c r="K27" s="12">
        <f t="shared" si="13"/>
        <v>341810.14</v>
      </c>
      <c r="L27" s="12">
        <f t="shared" si="13"/>
        <v>341810.14</v>
      </c>
      <c r="M27" s="12">
        <f t="shared" si="13"/>
        <v>0</v>
      </c>
      <c r="N27" s="12"/>
      <c r="O27" s="12">
        <f>O33</f>
        <v>806671.93</v>
      </c>
      <c r="P27" s="12">
        <f>P33</f>
        <v>403335.97</v>
      </c>
      <c r="Q27" s="12">
        <f t="shared" ref="Q27:AH27" si="15">Q33</f>
        <v>0</v>
      </c>
      <c r="R27" s="12">
        <f t="shared" si="15"/>
        <v>0</v>
      </c>
      <c r="S27" s="12">
        <f t="shared" si="15"/>
        <v>0</v>
      </c>
      <c r="T27" s="12">
        <f t="shared" si="15"/>
        <v>0</v>
      </c>
      <c r="U27" s="12">
        <f t="shared" si="15"/>
        <v>0</v>
      </c>
      <c r="V27" s="12">
        <f t="shared" si="15"/>
        <v>0</v>
      </c>
      <c r="W27" s="12">
        <f t="shared" si="15"/>
        <v>0</v>
      </c>
      <c r="X27" s="12">
        <f t="shared" si="15"/>
        <v>0</v>
      </c>
      <c r="Y27" s="12">
        <f t="shared" si="15"/>
        <v>0</v>
      </c>
      <c r="Z27" s="12">
        <f t="shared" si="15"/>
        <v>0</v>
      </c>
      <c r="AA27" s="12">
        <f t="shared" si="15"/>
        <v>0</v>
      </c>
      <c r="AB27" s="12">
        <f t="shared" si="15"/>
        <v>0</v>
      </c>
      <c r="AC27" s="12">
        <f t="shared" si="15"/>
        <v>0</v>
      </c>
      <c r="AD27" s="12">
        <f t="shared" si="15"/>
        <v>0</v>
      </c>
      <c r="AE27" s="12">
        <f t="shared" si="15"/>
        <v>0</v>
      </c>
      <c r="AF27" s="12">
        <f t="shared" si="15"/>
        <v>0</v>
      </c>
      <c r="AG27" s="12">
        <f t="shared" si="15"/>
        <v>0</v>
      </c>
      <c r="AH27" s="12">
        <f t="shared" si="15"/>
        <v>0</v>
      </c>
      <c r="AI27" s="111"/>
    </row>
    <row r="28" spans="1:35" ht="25.5">
      <c r="A28" s="365" t="s">
        <v>73</v>
      </c>
      <c r="B28" s="183" t="s">
        <v>52</v>
      </c>
      <c r="C28" s="326"/>
      <c r="D28" s="326"/>
      <c r="E28" s="326"/>
      <c r="F28" s="86" t="s">
        <v>21</v>
      </c>
      <c r="G28" s="326"/>
      <c r="H28" s="326"/>
      <c r="I28" s="10"/>
      <c r="J28" s="13">
        <f>J29+J31+J32+J33</f>
        <v>828731.41999999993</v>
      </c>
      <c r="K28" s="13">
        <f>K29+K31+K32+K33</f>
        <v>426694.72</v>
      </c>
      <c r="L28" s="13">
        <f>L29+L31+L32+L33</f>
        <v>394148.56</v>
      </c>
      <c r="M28" s="13">
        <f>M29+M31+M32+M33</f>
        <v>7888.14</v>
      </c>
      <c r="N28" s="13"/>
      <c r="O28" s="13">
        <f>O29+O31+O32+O33</f>
        <v>977903.08000000007</v>
      </c>
      <c r="P28" s="215">
        <f>P29+P31+P32+P33</f>
        <v>503499.76999999996</v>
      </c>
      <c r="Q28" s="111"/>
      <c r="R28" s="111"/>
      <c r="S28" s="111"/>
      <c r="T28" s="111"/>
      <c r="U28" s="111"/>
      <c r="V28" s="111"/>
      <c r="W28" s="111"/>
      <c r="X28" s="111"/>
      <c r="Y28" s="111"/>
      <c r="Z28" s="111"/>
      <c r="AA28" s="111"/>
      <c r="AB28" s="111"/>
      <c r="AC28" s="111"/>
      <c r="AD28" s="111"/>
      <c r="AE28" s="111"/>
      <c r="AF28" s="111"/>
      <c r="AG28" s="111"/>
      <c r="AH28" s="111"/>
      <c r="AI28" s="463" t="s">
        <v>210</v>
      </c>
    </row>
    <row r="29" spans="1:35" ht="51">
      <c r="A29" s="366"/>
      <c r="B29" s="65" t="s">
        <v>41</v>
      </c>
      <c r="C29" s="327"/>
      <c r="D29" s="327"/>
      <c r="E29" s="327"/>
      <c r="F29" s="89"/>
      <c r="G29" s="327"/>
      <c r="H29" s="327"/>
      <c r="I29" s="14" t="s">
        <v>60</v>
      </c>
      <c r="J29" s="64">
        <f>K29+L29+M29</f>
        <v>145111.13999999996</v>
      </c>
      <c r="K29" s="16">
        <f>426694.72-K33</f>
        <v>84884.579999999958</v>
      </c>
      <c r="L29" s="16">
        <f>394148.56-L33</f>
        <v>52338.419999999984</v>
      </c>
      <c r="M29" s="16">
        <v>7888.14</v>
      </c>
      <c r="N29" s="16"/>
      <c r="O29" s="16">
        <v>171231.15</v>
      </c>
      <c r="P29" s="16">
        <v>100163.8</v>
      </c>
      <c r="Q29" s="300">
        <f t="shared" ref="Q29:AF29" si="16">SUM(Q30)</f>
        <v>168.80599999999998</v>
      </c>
      <c r="R29" s="300">
        <f t="shared" si="16"/>
        <v>0</v>
      </c>
      <c r="S29" s="300">
        <f t="shared" si="16"/>
        <v>0</v>
      </c>
      <c r="T29" s="300">
        <f t="shared" si="16"/>
        <v>0</v>
      </c>
      <c r="U29" s="300">
        <f t="shared" si="16"/>
        <v>97.47</v>
      </c>
      <c r="V29" s="300">
        <f t="shared" si="16"/>
        <v>0</v>
      </c>
      <c r="W29" s="300">
        <f t="shared" si="16"/>
        <v>71.335999999999999</v>
      </c>
      <c r="X29" s="300">
        <f t="shared" si="16"/>
        <v>0</v>
      </c>
      <c r="Y29" s="300">
        <f t="shared" si="16"/>
        <v>0</v>
      </c>
      <c r="Z29" s="300">
        <f t="shared" si="16"/>
        <v>203.87799999999999</v>
      </c>
      <c r="AA29" s="300">
        <f t="shared" si="16"/>
        <v>203.87799999999999</v>
      </c>
      <c r="AB29" s="300">
        <f t="shared" si="16"/>
        <v>0</v>
      </c>
      <c r="AC29" s="300">
        <f t="shared" si="16"/>
        <v>0</v>
      </c>
      <c r="AD29" s="300">
        <f t="shared" si="16"/>
        <v>-168.80599999999998</v>
      </c>
      <c r="AE29" s="300">
        <f t="shared" si="16"/>
        <v>-168.80599999999998</v>
      </c>
      <c r="AF29" s="300">
        <f t="shared" si="16"/>
        <v>0</v>
      </c>
      <c r="AG29" s="300">
        <v>0</v>
      </c>
      <c r="AH29" s="300">
        <v>0</v>
      </c>
      <c r="AI29" s="464"/>
    </row>
    <row r="30" spans="1:35" s="201" customFormat="1" ht="15" customHeight="1">
      <c r="A30" s="366"/>
      <c r="B30" s="299" t="s">
        <v>206</v>
      </c>
      <c r="C30" s="327"/>
      <c r="D30" s="327"/>
      <c r="E30" s="327"/>
      <c r="F30" s="218"/>
      <c r="G30" s="327"/>
      <c r="H30" s="327"/>
      <c r="I30" s="297"/>
      <c r="J30" s="298"/>
      <c r="K30" s="198"/>
      <c r="L30" s="198"/>
      <c r="M30" s="198"/>
      <c r="N30" s="198"/>
      <c r="O30" s="198"/>
      <c r="P30" s="199">
        <f>R30+T30+V30+X30</f>
        <v>0</v>
      </c>
      <c r="Q30" s="199">
        <f>S30+U30+W30+Y30</f>
        <v>168.80599999999998</v>
      </c>
      <c r="R30" s="200">
        <v>0</v>
      </c>
      <c r="S30" s="200">
        <v>0</v>
      </c>
      <c r="T30" s="200">
        <v>0</v>
      </c>
      <c r="U30" s="200">
        <f>63.062+34.408</f>
        <v>97.47</v>
      </c>
      <c r="V30" s="200">
        <v>0</v>
      </c>
      <c r="W30" s="200">
        <f>28.832+42.504</f>
        <v>71.335999999999999</v>
      </c>
      <c r="X30" s="200"/>
      <c r="Y30" s="200"/>
      <c r="Z30" s="200">
        <f>63.062+63.239+42.504+35.073</f>
        <v>203.87799999999999</v>
      </c>
      <c r="AA30" s="200">
        <f>63.062+63.239+42.504+35.073</f>
        <v>203.87799999999999</v>
      </c>
      <c r="AB30" s="200"/>
      <c r="AC30" s="200"/>
      <c r="AD30" s="279">
        <f>P30-Q30</f>
        <v>-168.80599999999998</v>
      </c>
      <c r="AE30" s="200">
        <f>AD30</f>
        <v>-168.80599999999998</v>
      </c>
      <c r="AF30" s="200">
        <v>0</v>
      </c>
      <c r="AG30" s="200"/>
      <c r="AH30" s="200"/>
      <c r="AI30" s="464"/>
    </row>
    <row r="31" spans="1:35" ht="40.5" customHeight="1">
      <c r="A31" s="366"/>
      <c r="B31" s="294"/>
      <c r="C31" s="328"/>
      <c r="D31" s="328"/>
      <c r="E31" s="328"/>
      <c r="F31" s="89"/>
      <c r="G31" s="327"/>
      <c r="H31" s="327"/>
      <c r="I31" s="14" t="s">
        <v>61</v>
      </c>
      <c r="J31" s="16">
        <f>K31+L31+M31</f>
        <v>0</v>
      </c>
      <c r="K31" s="16">
        <v>0</v>
      </c>
      <c r="L31" s="64">
        <v>0</v>
      </c>
      <c r="M31" s="64">
        <v>0</v>
      </c>
      <c r="N31" s="64"/>
      <c r="O31" s="64">
        <v>0</v>
      </c>
      <c r="P31" s="64">
        <v>0</v>
      </c>
      <c r="Q31" s="111"/>
      <c r="R31" s="111"/>
      <c r="S31" s="111"/>
      <c r="T31" s="111"/>
      <c r="U31" s="111"/>
      <c r="V31" s="111"/>
      <c r="W31" s="111"/>
      <c r="X31" s="111"/>
      <c r="Y31" s="111"/>
      <c r="Z31" s="111"/>
      <c r="AA31" s="111"/>
      <c r="AB31" s="111"/>
      <c r="AC31" s="111"/>
      <c r="AD31" s="111"/>
      <c r="AE31" s="111"/>
      <c r="AF31" s="111"/>
      <c r="AG31" s="111"/>
      <c r="AH31" s="111"/>
      <c r="AI31" s="464"/>
    </row>
    <row r="32" spans="1:35" ht="27.75" customHeight="1">
      <c r="A32" s="366"/>
      <c r="B32" s="294"/>
      <c r="C32" s="328"/>
      <c r="D32" s="328"/>
      <c r="E32" s="328"/>
      <c r="F32" s="89"/>
      <c r="G32" s="327"/>
      <c r="H32" s="327"/>
      <c r="I32" s="14" t="s">
        <v>14</v>
      </c>
      <c r="J32" s="16">
        <v>0</v>
      </c>
      <c r="K32" s="16">
        <v>0</v>
      </c>
      <c r="L32" s="64">
        <v>0</v>
      </c>
      <c r="M32" s="64">
        <v>0</v>
      </c>
      <c r="N32" s="64"/>
      <c r="O32" s="64">
        <v>0</v>
      </c>
      <c r="P32" s="64">
        <v>0</v>
      </c>
      <c r="Q32" s="111"/>
      <c r="R32" s="111"/>
      <c r="S32" s="111"/>
      <c r="T32" s="111"/>
      <c r="U32" s="111"/>
      <c r="V32" s="111"/>
      <c r="W32" s="111"/>
      <c r="X32" s="111"/>
      <c r="Y32" s="111"/>
      <c r="Z32" s="111"/>
      <c r="AA32" s="111"/>
      <c r="AB32" s="111"/>
      <c r="AC32" s="111"/>
      <c r="AD32" s="111"/>
      <c r="AE32" s="111"/>
      <c r="AF32" s="111"/>
      <c r="AG32" s="111"/>
      <c r="AH32" s="111"/>
      <c r="AI32" s="464"/>
    </row>
    <row r="33" spans="1:35" ht="25.5">
      <c r="A33" s="367"/>
      <c r="B33" s="295"/>
      <c r="C33" s="329"/>
      <c r="D33" s="329"/>
      <c r="E33" s="329"/>
      <c r="F33" s="89"/>
      <c r="G33" s="364"/>
      <c r="H33" s="364"/>
      <c r="I33" s="14" t="s">
        <v>13</v>
      </c>
      <c r="J33" s="16">
        <f>K33+L33+M33</f>
        <v>683620.28</v>
      </c>
      <c r="K33" s="16">
        <v>341810.14</v>
      </c>
      <c r="L33" s="16">
        <v>341810.14</v>
      </c>
      <c r="M33" s="64">
        <v>0</v>
      </c>
      <c r="N33" s="64"/>
      <c r="O33" s="64">
        <v>806671.93</v>
      </c>
      <c r="P33" s="64">
        <v>403335.97</v>
      </c>
      <c r="Q33" s="111"/>
      <c r="R33" s="111"/>
      <c r="S33" s="111"/>
      <c r="T33" s="111"/>
      <c r="U33" s="111"/>
      <c r="V33" s="111"/>
      <c r="W33" s="111"/>
      <c r="X33" s="111"/>
      <c r="Y33" s="111"/>
      <c r="Z33" s="111"/>
      <c r="AA33" s="111"/>
      <c r="AB33" s="111"/>
      <c r="AC33" s="111"/>
      <c r="AD33" s="111"/>
      <c r="AE33" s="111"/>
      <c r="AF33" s="111"/>
      <c r="AG33" s="111"/>
      <c r="AH33" s="111"/>
      <c r="AI33" s="465"/>
    </row>
    <row r="34" spans="1:35" ht="35.25" customHeight="1">
      <c r="A34" s="18"/>
      <c r="B34" s="373" t="s">
        <v>50</v>
      </c>
      <c r="C34" s="373"/>
      <c r="D34" s="373"/>
      <c r="E34" s="373"/>
      <c r="F34" s="373"/>
      <c r="G34" s="373"/>
      <c r="H34" s="373"/>
      <c r="I34" s="93"/>
      <c r="J34" s="20"/>
      <c r="K34" s="20"/>
      <c r="L34" s="20"/>
      <c r="M34" s="20"/>
      <c r="N34" s="93"/>
      <c r="O34" s="110"/>
      <c r="P34" s="110"/>
      <c r="Q34" s="111"/>
      <c r="R34" s="111"/>
      <c r="S34" s="111"/>
      <c r="T34" s="111"/>
      <c r="U34" s="111"/>
      <c r="V34" s="111"/>
      <c r="W34" s="111"/>
      <c r="X34" s="111"/>
      <c r="Y34" s="111"/>
      <c r="Z34" s="111"/>
      <c r="AA34" s="111"/>
      <c r="AB34" s="111"/>
      <c r="AC34" s="111"/>
      <c r="AD34" s="111"/>
      <c r="AE34" s="111"/>
      <c r="AF34" s="111"/>
      <c r="AG34" s="111"/>
      <c r="AH34" s="111"/>
      <c r="AI34" s="111"/>
    </row>
    <row r="35" spans="1:35" ht="52.5" customHeight="1">
      <c r="A35" s="347"/>
      <c r="B35" s="348"/>
      <c r="C35" s="348"/>
      <c r="D35" s="348"/>
      <c r="E35" s="348"/>
      <c r="F35" s="348"/>
      <c r="G35" s="348"/>
      <c r="H35" s="349"/>
      <c r="I35" s="14" t="s">
        <v>60</v>
      </c>
      <c r="J35" s="12">
        <f t="shared" ref="J35:M38" si="17">J40+J63</f>
        <v>0</v>
      </c>
      <c r="K35" s="12">
        <f t="shared" si="17"/>
        <v>0</v>
      </c>
      <c r="L35" s="12">
        <f t="shared" si="17"/>
        <v>0</v>
      </c>
      <c r="M35" s="12">
        <f t="shared" si="17"/>
        <v>0</v>
      </c>
      <c r="N35" s="12"/>
      <c r="O35" s="32">
        <f t="shared" ref="O35:P38" si="18">O40+O63</f>
        <v>0</v>
      </c>
      <c r="P35" s="12">
        <f t="shared" si="18"/>
        <v>0</v>
      </c>
      <c r="Q35" s="12">
        <f t="shared" ref="Q35:AH35" si="19">Q40+Q63</f>
        <v>0</v>
      </c>
      <c r="R35" s="12">
        <f t="shared" si="19"/>
        <v>0</v>
      </c>
      <c r="S35" s="12">
        <f t="shared" si="19"/>
        <v>0</v>
      </c>
      <c r="T35" s="12">
        <f t="shared" si="19"/>
        <v>0</v>
      </c>
      <c r="U35" s="12">
        <f t="shared" si="19"/>
        <v>0</v>
      </c>
      <c r="V35" s="12">
        <f t="shared" si="19"/>
        <v>0</v>
      </c>
      <c r="W35" s="12">
        <f t="shared" si="19"/>
        <v>0</v>
      </c>
      <c r="X35" s="12">
        <f t="shared" si="19"/>
        <v>0</v>
      </c>
      <c r="Y35" s="12">
        <f t="shared" si="19"/>
        <v>0</v>
      </c>
      <c r="Z35" s="12">
        <f t="shared" si="19"/>
        <v>0</v>
      </c>
      <c r="AA35" s="12">
        <f t="shared" si="19"/>
        <v>0</v>
      </c>
      <c r="AB35" s="12">
        <f t="shared" si="19"/>
        <v>0</v>
      </c>
      <c r="AC35" s="12">
        <f t="shared" si="19"/>
        <v>0</v>
      </c>
      <c r="AD35" s="12">
        <f t="shared" si="19"/>
        <v>0</v>
      </c>
      <c r="AE35" s="12">
        <f t="shared" si="19"/>
        <v>0</v>
      </c>
      <c r="AF35" s="12">
        <f t="shared" si="19"/>
        <v>0</v>
      </c>
      <c r="AG35" s="12">
        <f t="shared" si="19"/>
        <v>0</v>
      </c>
      <c r="AH35" s="12">
        <f t="shared" si="19"/>
        <v>0</v>
      </c>
      <c r="AI35" s="111"/>
    </row>
    <row r="36" spans="1:35" ht="39.75" customHeight="1">
      <c r="A36" s="350"/>
      <c r="B36" s="351"/>
      <c r="C36" s="351"/>
      <c r="D36" s="351"/>
      <c r="E36" s="351"/>
      <c r="F36" s="351"/>
      <c r="G36" s="351"/>
      <c r="H36" s="352"/>
      <c r="I36" s="14" t="s">
        <v>61</v>
      </c>
      <c r="J36" s="12">
        <f t="shared" si="17"/>
        <v>7889.63</v>
      </c>
      <c r="K36" s="12">
        <f t="shared" si="17"/>
        <v>548.5</v>
      </c>
      <c r="L36" s="12">
        <f t="shared" si="17"/>
        <v>6008.8600000000006</v>
      </c>
      <c r="M36" s="12">
        <f t="shared" si="17"/>
        <v>1332.27</v>
      </c>
      <c r="N36" s="12"/>
      <c r="O36" s="12">
        <f t="shared" si="18"/>
        <v>9309.7099999999991</v>
      </c>
      <c r="P36" s="12">
        <f t="shared" si="18"/>
        <v>647.17999999999995</v>
      </c>
      <c r="Q36" s="12">
        <f t="shared" ref="Q36:AH36" si="20">Q41+Q64</f>
        <v>-7.1054273576010019E-15</v>
      </c>
      <c r="R36" s="12">
        <f t="shared" si="20"/>
        <v>0</v>
      </c>
      <c r="S36" s="12">
        <f t="shared" si="20"/>
        <v>27.12</v>
      </c>
      <c r="T36" s="12">
        <f t="shared" si="20"/>
        <v>0</v>
      </c>
      <c r="U36" s="12">
        <f t="shared" si="20"/>
        <v>33.9</v>
      </c>
      <c r="V36" s="12">
        <f t="shared" si="20"/>
        <v>0</v>
      </c>
      <c r="W36" s="12">
        <f t="shared" si="20"/>
        <v>126.97999999999999</v>
      </c>
      <c r="X36" s="12">
        <f t="shared" si="20"/>
        <v>0</v>
      </c>
      <c r="Y36" s="12">
        <f t="shared" si="20"/>
        <v>0</v>
      </c>
      <c r="Z36" s="12">
        <f t="shared" si="20"/>
        <v>188</v>
      </c>
      <c r="AA36" s="12">
        <f t="shared" si="20"/>
        <v>188</v>
      </c>
      <c r="AB36" s="12">
        <f t="shared" si="20"/>
        <v>0</v>
      </c>
      <c r="AC36" s="12">
        <f t="shared" si="20"/>
        <v>0</v>
      </c>
      <c r="AD36" s="12">
        <f t="shared" si="20"/>
        <v>7.1054273576010019E-15</v>
      </c>
      <c r="AE36" s="12">
        <f>AE41+AE64</f>
        <v>7.1054273576010019E-15</v>
      </c>
      <c r="AF36" s="12">
        <f t="shared" si="20"/>
        <v>0</v>
      </c>
      <c r="AG36" s="12">
        <f t="shared" si="20"/>
        <v>0</v>
      </c>
      <c r="AH36" s="12">
        <f t="shared" si="20"/>
        <v>0</v>
      </c>
      <c r="AI36" s="111"/>
    </row>
    <row r="37" spans="1:35" ht="25.5" customHeight="1">
      <c r="A37" s="350"/>
      <c r="B37" s="351"/>
      <c r="C37" s="351"/>
      <c r="D37" s="351"/>
      <c r="E37" s="351"/>
      <c r="F37" s="351"/>
      <c r="G37" s="351"/>
      <c r="H37" s="352"/>
      <c r="I37" s="14" t="s">
        <v>14</v>
      </c>
      <c r="J37" s="12">
        <f t="shared" si="17"/>
        <v>184347.46</v>
      </c>
      <c r="K37" s="12">
        <f t="shared" si="17"/>
        <v>89703.4</v>
      </c>
      <c r="L37" s="12">
        <f t="shared" si="17"/>
        <v>94644.06</v>
      </c>
      <c r="M37" s="12">
        <f t="shared" si="17"/>
        <v>0</v>
      </c>
      <c r="N37" s="12"/>
      <c r="O37" s="12">
        <f t="shared" si="18"/>
        <v>217529.99</v>
      </c>
      <c r="P37" s="12">
        <f t="shared" si="18"/>
        <v>105850</v>
      </c>
      <c r="Q37" s="12">
        <f t="shared" ref="Q37:AH37" si="21">Q42+Q65</f>
        <v>0</v>
      </c>
      <c r="R37" s="12">
        <f t="shared" si="21"/>
        <v>0</v>
      </c>
      <c r="S37" s="12">
        <f t="shared" si="21"/>
        <v>0</v>
      </c>
      <c r="T37" s="12">
        <f t="shared" si="21"/>
        <v>0</v>
      </c>
      <c r="U37" s="12">
        <f t="shared" si="21"/>
        <v>0</v>
      </c>
      <c r="V37" s="12">
        <f t="shared" si="21"/>
        <v>0</v>
      </c>
      <c r="W37" s="12">
        <f t="shared" si="21"/>
        <v>0</v>
      </c>
      <c r="X37" s="12">
        <f t="shared" si="21"/>
        <v>0</v>
      </c>
      <c r="Y37" s="12">
        <f t="shared" si="21"/>
        <v>0</v>
      </c>
      <c r="Z37" s="12">
        <f t="shared" si="21"/>
        <v>0</v>
      </c>
      <c r="AA37" s="12">
        <f t="shared" si="21"/>
        <v>0</v>
      </c>
      <c r="AB37" s="12">
        <f t="shared" si="21"/>
        <v>0</v>
      </c>
      <c r="AC37" s="12">
        <f t="shared" si="21"/>
        <v>0</v>
      </c>
      <c r="AD37" s="12">
        <f t="shared" si="21"/>
        <v>0</v>
      </c>
      <c r="AE37" s="12">
        <f t="shared" si="21"/>
        <v>0</v>
      </c>
      <c r="AF37" s="12">
        <f t="shared" si="21"/>
        <v>0</v>
      </c>
      <c r="AG37" s="12">
        <f t="shared" si="21"/>
        <v>0</v>
      </c>
      <c r="AH37" s="12">
        <f t="shared" si="21"/>
        <v>0</v>
      </c>
      <c r="AI37" s="111"/>
    </row>
    <row r="38" spans="1:35" ht="25.5">
      <c r="A38" s="353"/>
      <c r="B38" s="354"/>
      <c r="C38" s="354"/>
      <c r="D38" s="354"/>
      <c r="E38" s="354"/>
      <c r="F38" s="354"/>
      <c r="G38" s="354"/>
      <c r="H38" s="355"/>
      <c r="I38" s="14" t="s">
        <v>13</v>
      </c>
      <c r="J38" s="12">
        <f t="shared" si="17"/>
        <v>0</v>
      </c>
      <c r="K38" s="12">
        <f t="shared" si="17"/>
        <v>0</v>
      </c>
      <c r="L38" s="12">
        <f t="shared" si="17"/>
        <v>0</v>
      </c>
      <c r="M38" s="12">
        <f t="shared" si="17"/>
        <v>0</v>
      </c>
      <c r="N38" s="12"/>
      <c r="O38" s="12">
        <f t="shared" si="18"/>
        <v>0</v>
      </c>
      <c r="P38" s="12">
        <f t="shared" si="18"/>
        <v>0</v>
      </c>
      <c r="Q38" s="12">
        <f t="shared" ref="Q38:AH38" si="22">Q43+Q66</f>
        <v>0</v>
      </c>
      <c r="R38" s="12">
        <f t="shared" si="22"/>
        <v>0</v>
      </c>
      <c r="S38" s="12">
        <f t="shared" si="22"/>
        <v>0</v>
      </c>
      <c r="T38" s="12">
        <f t="shared" si="22"/>
        <v>0</v>
      </c>
      <c r="U38" s="12">
        <f t="shared" si="22"/>
        <v>0</v>
      </c>
      <c r="V38" s="12">
        <f t="shared" si="22"/>
        <v>0</v>
      </c>
      <c r="W38" s="12">
        <f t="shared" si="22"/>
        <v>0</v>
      </c>
      <c r="X38" s="12">
        <f t="shared" si="22"/>
        <v>0</v>
      </c>
      <c r="Y38" s="12">
        <f t="shared" si="22"/>
        <v>0</v>
      </c>
      <c r="Z38" s="12">
        <f t="shared" si="22"/>
        <v>0</v>
      </c>
      <c r="AA38" s="12">
        <f t="shared" si="22"/>
        <v>0</v>
      </c>
      <c r="AB38" s="12">
        <f t="shared" si="22"/>
        <v>0</v>
      </c>
      <c r="AC38" s="12">
        <f t="shared" si="22"/>
        <v>0</v>
      </c>
      <c r="AD38" s="12">
        <f t="shared" si="22"/>
        <v>0</v>
      </c>
      <c r="AE38" s="12">
        <f t="shared" si="22"/>
        <v>0</v>
      </c>
      <c r="AF38" s="12">
        <f t="shared" si="22"/>
        <v>0</v>
      </c>
      <c r="AG38" s="12">
        <f t="shared" si="22"/>
        <v>0</v>
      </c>
      <c r="AH38" s="12">
        <f t="shared" si="22"/>
        <v>0</v>
      </c>
      <c r="AI38" s="111"/>
    </row>
    <row r="39" spans="1:35" ht="33" customHeight="1">
      <c r="A39" s="44" t="s">
        <v>64</v>
      </c>
      <c r="B39" s="368" t="s">
        <v>45</v>
      </c>
      <c r="C39" s="369"/>
      <c r="D39" s="369"/>
      <c r="E39" s="369"/>
      <c r="F39" s="369"/>
      <c r="G39" s="369"/>
      <c r="H39" s="370"/>
      <c r="I39" s="93"/>
      <c r="J39" s="20"/>
      <c r="K39" s="20"/>
      <c r="L39" s="20"/>
      <c r="M39" s="20"/>
      <c r="N39" s="93"/>
      <c r="O39" s="110"/>
      <c r="P39" s="110"/>
      <c r="Q39" s="111"/>
      <c r="R39" s="111"/>
      <c r="S39" s="111"/>
      <c r="T39" s="111"/>
      <c r="U39" s="111"/>
      <c r="V39" s="111"/>
      <c r="W39" s="111"/>
      <c r="X39" s="111"/>
      <c r="Y39" s="111"/>
      <c r="Z39" s="111"/>
      <c r="AA39" s="111"/>
      <c r="AB39" s="111"/>
      <c r="AC39" s="111"/>
      <c r="AD39" s="111"/>
      <c r="AE39" s="111"/>
      <c r="AF39" s="111"/>
      <c r="AG39" s="111"/>
      <c r="AH39" s="111"/>
      <c r="AI39" s="111"/>
    </row>
    <row r="40" spans="1:35" ht="51">
      <c r="A40" s="444"/>
      <c r="B40" s="333"/>
      <c r="C40" s="334"/>
      <c r="D40" s="334"/>
      <c r="E40" s="334"/>
      <c r="F40" s="334"/>
      <c r="G40" s="334"/>
      <c r="H40" s="335"/>
      <c r="I40" s="14" t="s">
        <v>60</v>
      </c>
      <c r="J40" s="12">
        <v>0</v>
      </c>
      <c r="K40" s="12">
        <f>K44+K46</f>
        <v>0</v>
      </c>
      <c r="L40" s="12">
        <v>0</v>
      </c>
      <c r="M40" s="12">
        <f>M44+M46</f>
        <v>0</v>
      </c>
      <c r="N40" s="12"/>
      <c r="O40" s="32"/>
      <c r="P40" s="12">
        <f t="shared" ref="P40:AH40" si="23">P44+P46</f>
        <v>0</v>
      </c>
      <c r="Q40" s="12">
        <f t="shared" si="23"/>
        <v>0</v>
      </c>
      <c r="R40" s="12">
        <f t="shared" si="23"/>
        <v>0</v>
      </c>
      <c r="S40" s="12">
        <f t="shared" si="23"/>
        <v>0</v>
      </c>
      <c r="T40" s="12">
        <f t="shared" si="23"/>
        <v>0</v>
      </c>
      <c r="U40" s="12">
        <f t="shared" si="23"/>
        <v>0</v>
      </c>
      <c r="V40" s="12">
        <f t="shared" si="23"/>
        <v>0</v>
      </c>
      <c r="W40" s="12">
        <f t="shared" si="23"/>
        <v>0</v>
      </c>
      <c r="X40" s="12">
        <f t="shared" si="23"/>
        <v>0</v>
      </c>
      <c r="Y40" s="12">
        <f t="shared" si="23"/>
        <v>0</v>
      </c>
      <c r="Z40" s="12">
        <f t="shared" si="23"/>
        <v>0</v>
      </c>
      <c r="AA40" s="12">
        <f t="shared" si="23"/>
        <v>0</v>
      </c>
      <c r="AB40" s="12">
        <f t="shared" si="23"/>
        <v>0</v>
      </c>
      <c r="AC40" s="12">
        <f t="shared" si="23"/>
        <v>0</v>
      </c>
      <c r="AD40" s="12">
        <f t="shared" si="23"/>
        <v>0</v>
      </c>
      <c r="AE40" s="12">
        <f t="shared" si="23"/>
        <v>0</v>
      </c>
      <c r="AF40" s="12">
        <f t="shared" si="23"/>
        <v>0</v>
      </c>
      <c r="AG40" s="12">
        <f t="shared" si="23"/>
        <v>0</v>
      </c>
      <c r="AH40" s="12">
        <f t="shared" si="23"/>
        <v>0</v>
      </c>
      <c r="AI40" s="111"/>
    </row>
    <row r="41" spans="1:35" ht="38.25">
      <c r="A41" s="444"/>
      <c r="B41" s="336"/>
      <c r="C41" s="337"/>
      <c r="D41" s="337"/>
      <c r="E41" s="337"/>
      <c r="F41" s="337"/>
      <c r="G41" s="337"/>
      <c r="H41" s="338"/>
      <c r="I41" s="14" t="s">
        <v>61</v>
      </c>
      <c r="J41" s="12">
        <f>J52+J57+J59+J44+J46</f>
        <v>7750.63</v>
      </c>
      <c r="K41" s="12">
        <f>K52+K57+K59+K44+K46</f>
        <v>409.5</v>
      </c>
      <c r="L41" s="12">
        <f>L52+L57+L59+L44+L46</f>
        <v>6008.8600000000006</v>
      </c>
      <c r="M41" s="12">
        <f>M52+M57+M59+M44+M46</f>
        <v>1332.27</v>
      </c>
      <c r="N41" s="12"/>
      <c r="O41" s="12">
        <f>O52+O57+O59+O44+O46</f>
        <v>9145.73</v>
      </c>
      <c r="P41" s="12">
        <f>P52+P57+P59+P44+P46</f>
        <v>483.2</v>
      </c>
      <c r="Q41" s="12">
        <f t="shared" ref="Q41:AH41" si="24">Q52+Q57+Q59+Q44+Q46</f>
        <v>-7.1054273576010019E-15</v>
      </c>
      <c r="R41" s="12">
        <f t="shared" si="24"/>
        <v>0</v>
      </c>
      <c r="S41" s="12">
        <f t="shared" si="24"/>
        <v>27.12</v>
      </c>
      <c r="T41" s="12">
        <f t="shared" si="24"/>
        <v>0</v>
      </c>
      <c r="U41" s="12">
        <f t="shared" si="24"/>
        <v>33.9</v>
      </c>
      <c r="V41" s="12">
        <f t="shared" si="24"/>
        <v>0</v>
      </c>
      <c r="W41" s="12">
        <f t="shared" si="24"/>
        <v>126.97999999999999</v>
      </c>
      <c r="X41" s="12">
        <f t="shared" si="24"/>
        <v>0</v>
      </c>
      <c r="Y41" s="12">
        <f t="shared" si="24"/>
        <v>0</v>
      </c>
      <c r="Z41" s="12">
        <f t="shared" si="24"/>
        <v>188</v>
      </c>
      <c r="AA41" s="12">
        <f t="shared" si="24"/>
        <v>188</v>
      </c>
      <c r="AB41" s="12">
        <f t="shared" si="24"/>
        <v>0</v>
      </c>
      <c r="AC41" s="12">
        <f t="shared" si="24"/>
        <v>0</v>
      </c>
      <c r="AD41" s="12">
        <f t="shared" si="24"/>
        <v>7.1054273576010019E-15</v>
      </c>
      <c r="AE41" s="12">
        <f t="shared" si="24"/>
        <v>7.1054273576010019E-15</v>
      </c>
      <c r="AF41" s="12">
        <f t="shared" si="24"/>
        <v>0</v>
      </c>
      <c r="AG41" s="12">
        <f t="shared" si="24"/>
        <v>0</v>
      </c>
      <c r="AH41" s="12">
        <f t="shared" si="24"/>
        <v>0</v>
      </c>
      <c r="AI41" s="111"/>
    </row>
    <row r="42" spans="1:35" ht="25.5">
      <c r="A42" s="444"/>
      <c r="B42" s="336"/>
      <c r="C42" s="337"/>
      <c r="D42" s="337"/>
      <c r="E42" s="337"/>
      <c r="F42" s="337"/>
      <c r="G42" s="337"/>
      <c r="H42" s="338"/>
      <c r="I42" s="14" t="s">
        <v>14</v>
      </c>
      <c r="J42" s="12">
        <f>J48</f>
        <v>184347.46</v>
      </c>
      <c r="K42" s="12">
        <f>K48</f>
        <v>89703.4</v>
      </c>
      <c r="L42" s="12">
        <f>L48</f>
        <v>94644.06</v>
      </c>
      <c r="M42" s="12">
        <f>M48</f>
        <v>0</v>
      </c>
      <c r="N42" s="12"/>
      <c r="O42" s="12">
        <f>O48</f>
        <v>217529.99</v>
      </c>
      <c r="P42" s="12">
        <f>P48</f>
        <v>105850</v>
      </c>
      <c r="Q42" s="12">
        <f t="shared" ref="Q42:AH42" si="25">Q48</f>
        <v>0</v>
      </c>
      <c r="R42" s="12">
        <f t="shared" si="25"/>
        <v>0</v>
      </c>
      <c r="S42" s="12">
        <f t="shared" si="25"/>
        <v>0</v>
      </c>
      <c r="T42" s="12">
        <f t="shared" si="25"/>
        <v>0</v>
      </c>
      <c r="U42" s="12">
        <f t="shared" si="25"/>
        <v>0</v>
      </c>
      <c r="V42" s="12">
        <f t="shared" si="25"/>
        <v>0</v>
      </c>
      <c r="W42" s="12">
        <f t="shared" si="25"/>
        <v>0</v>
      </c>
      <c r="X42" s="12">
        <f t="shared" si="25"/>
        <v>0</v>
      </c>
      <c r="Y42" s="12">
        <f t="shared" si="25"/>
        <v>0</v>
      </c>
      <c r="Z42" s="12">
        <f t="shared" si="25"/>
        <v>0</v>
      </c>
      <c r="AA42" s="12">
        <f t="shared" si="25"/>
        <v>0</v>
      </c>
      <c r="AB42" s="12">
        <f t="shared" si="25"/>
        <v>0</v>
      </c>
      <c r="AC42" s="12">
        <f t="shared" si="25"/>
        <v>0</v>
      </c>
      <c r="AD42" s="12">
        <f t="shared" si="25"/>
        <v>0</v>
      </c>
      <c r="AE42" s="12">
        <f t="shared" si="25"/>
        <v>0</v>
      </c>
      <c r="AF42" s="12">
        <f t="shared" si="25"/>
        <v>0</v>
      </c>
      <c r="AG42" s="12">
        <f t="shared" si="25"/>
        <v>0</v>
      </c>
      <c r="AH42" s="12">
        <f t="shared" si="25"/>
        <v>0</v>
      </c>
      <c r="AI42" s="111"/>
    </row>
    <row r="43" spans="1:35" ht="25.5">
      <c r="A43" s="444"/>
      <c r="B43" s="339"/>
      <c r="C43" s="340"/>
      <c r="D43" s="340"/>
      <c r="E43" s="340"/>
      <c r="F43" s="340"/>
      <c r="G43" s="340"/>
      <c r="H43" s="341"/>
      <c r="I43" s="14" t="s">
        <v>13</v>
      </c>
      <c r="J43" s="12">
        <v>0</v>
      </c>
      <c r="K43" s="12">
        <v>0</v>
      </c>
      <c r="L43" s="12">
        <v>0</v>
      </c>
      <c r="M43" s="12">
        <v>0</v>
      </c>
      <c r="N43" s="12"/>
      <c r="O43" s="12">
        <v>0</v>
      </c>
      <c r="P43" s="12"/>
      <c r="Q43" s="12"/>
      <c r="R43" s="12"/>
      <c r="S43" s="12"/>
      <c r="T43" s="12"/>
      <c r="U43" s="12"/>
      <c r="V43" s="12"/>
      <c r="W43" s="12"/>
      <c r="X43" s="12"/>
      <c r="Y43" s="12"/>
      <c r="Z43" s="12"/>
      <c r="AA43" s="12"/>
      <c r="AB43" s="12"/>
      <c r="AC43" s="12"/>
      <c r="AD43" s="12"/>
      <c r="AE43" s="12"/>
      <c r="AF43" s="12"/>
      <c r="AG43" s="12"/>
      <c r="AH43" s="12"/>
      <c r="AI43" s="111"/>
    </row>
    <row r="44" spans="1:35" ht="25.5" customHeight="1">
      <c r="A44" s="416" t="s">
        <v>65</v>
      </c>
      <c r="B44" s="183" t="s">
        <v>53</v>
      </c>
      <c r="C44" s="326">
        <v>600</v>
      </c>
      <c r="D44" s="326">
        <v>1100</v>
      </c>
      <c r="E44" s="326"/>
      <c r="F44" s="326"/>
      <c r="G44" s="81"/>
      <c r="H44" s="81"/>
      <c r="I44" s="324" t="s">
        <v>61</v>
      </c>
      <c r="J44" s="11">
        <f t="shared" ref="J44:J61" si="26">K44+L44+M44</f>
        <v>2858.34</v>
      </c>
      <c r="K44" s="11">
        <f>K45</f>
        <v>0</v>
      </c>
      <c r="L44" s="11">
        <f>L45</f>
        <v>2858.34</v>
      </c>
      <c r="M44" s="11">
        <f>M45</f>
        <v>0</v>
      </c>
      <c r="N44" s="11"/>
      <c r="O44" s="11">
        <f>O45</f>
        <v>3372.84</v>
      </c>
      <c r="P44" s="11">
        <f>P45</f>
        <v>0</v>
      </c>
      <c r="Q44" s="111"/>
      <c r="R44" s="111"/>
      <c r="S44" s="111"/>
      <c r="T44" s="111"/>
      <c r="U44" s="111"/>
      <c r="V44" s="111"/>
      <c r="W44" s="111"/>
      <c r="X44" s="111"/>
      <c r="Y44" s="111"/>
      <c r="Z44" s="111"/>
      <c r="AA44" s="111"/>
      <c r="AB44" s="111"/>
      <c r="AC44" s="111"/>
      <c r="AD44" s="111"/>
      <c r="AE44" s="111"/>
      <c r="AF44" s="111"/>
      <c r="AG44" s="111"/>
      <c r="AH44" s="111"/>
      <c r="AI44" s="111"/>
    </row>
    <row r="45" spans="1:35">
      <c r="A45" s="417"/>
      <c r="B45" s="8" t="s">
        <v>39</v>
      </c>
      <c r="C45" s="327"/>
      <c r="D45" s="327"/>
      <c r="E45" s="327"/>
      <c r="F45" s="327"/>
      <c r="G45" s="23">
        <v>2017</v>
      </c>
      <c r="H45" s="23">
        <v>2017</v>
      </c>
      <c r="I45" s="325"/>
      <c r="J45" s="32">
        <f t="shared" si="26"/>
        <v>2858.34</v>
      </c>
      <c r="K45" s="12">
        <v>0</v>
      </c>
      <c r="L45" s="60">
        <v>2858.34</v>
      </c>
      <c r="M45" s="60">
        <v>0</v>
      </c>
      <c r="N45" s="60"/>
      <c r="O45" s="60">
        <v>3372.84</v>
      </c>
      <c r="P45" s="60">
        <v>0</v>
      </c>
      <c r="Q45" s="111"/>
      <c r="R45" s="111"/>
      <c r="S45" s="111"/>
      <c r="T45" s="111"/>
      <c r="U45" s="111"/>
      <c r="V45" s="111"/>
      <c r="W45" s="111"/>
      <c r="X45" s="111"/>
      <c r="Y45" s="111"/>
      <c r="Z45" s="111"/>
      <c r="AA45" s="111"/>
      <c r="AB45" s="111"/>
      <c r="AC45" s="111"/>
      <c r="AD45" s="111"/>
      <c r="AE45" s="111"/>
      <c r="AF45" s="111"/>
      <c r="AG45" s="111"/>
      <c r="AH45" s="111"/>
      <c r="AI45" s="111"/>
    </row>
    <row r="46" spans="1:35" ht="25.5" customHeight="1">
      <c r="A46" s="359" t="s">
        <v>74</v>
      </c>
      <c r="B46" s="184" t="s">
        <v>54</v>
      </c>
      <c r="C46" s="361">
        <v>400</v>
      </c>
      <c r="D46" s="371">
        <v>720</v>
      </c>
      <c r="E46" s="326"/>
      <c r="F46" s="326"/>
      <c r="G46" s="83"/>
      <c r="H46" s="83"/>
      <c r="I46" s="324" t="s">
        <v>61</v>
      </c>
      <c r="J46" s="53">
        <f t="shared" si="26"/>
        <v>2041.3</v>
      </c>
      <c r="K46" s="53">
        <f>K47</f>
        <v>0</v>
      </c>
      <c r="L46" s="53">
        <f>L47</f>
        <v>2041.3</v>
      </c>
      <c r="M46" s="53">
        <f>M47</f>
        <v>0</v>
      </c>
      <c r="N46" s="53"/>
      <c r="O46" s="53">
        <f>O47</f>
        <v>2408.73</v>
      </c>
      <c r="P46" s="53">
        <f>P47</f>
        <v>0</v>
      </c>
      <c r="Q46" s="111"/>
      <c r="R46" s="111"/>
      <c r="S46" s="111"/>
      <c r="T46" s="111"/>
      <c r="U46" s="111"/>
      <c r="V46" s="111"/>
      <c r="W46" s="111"/>
      <c r="X46" s="111"/>
      <c r="Y46" s="111"/>
      <c r="Z46" s="111"/>
      <c r="AA46" s="111"/>
      <c r="AB46" s="111"/>
      <c r="AC46" s="111"/>
      <c r="AD46" s="111"/>
      <c r="AE46" s="111"/>
      <c r="AF46" s="111"/>
      <c r="AG46" s="111"/>
      <c r="AH46" s="111"/>
      <c r="AI46" s="111"/>
    </row>
    <row r="47" spans="1:35">
      <c r="A47" s="360"/>
      <c r="B47" s="4" t="s">
        <v>39</v>
      </c>
      <c r="C47" s="362"/>
      <c r="D47" s="372"/>
      <c r="E47" s="327"/>
      <c r="F47" s="402"/>
      <c r="G47" s="23">
        <v>2017</v>
      </c>
      <c r="H47" s="23">
        <v>2017</v>
      </c>
      <c r="I47" s="325"/>
      <c r="J47" s="32">
        <f t="shared" si="26"/>
        <v>2041.3</v>
      </c>
      <c r="K47" s="12">
        <v>0</v>
      </c>
      <c r="L47" s="12">
        <v>2041.3</v>
      </c>
      <c r="M47" s="12">
        <v>0</v>
      </c>
      <c r="N47" s="12"/>
      <c r="O47" s="12">
        <v>2408.73</v>
      </c>
      <c r="P47" s="12">
        <v>0</v>
      </c>
      <c r="Q47" s="111"/>
      <c r="R47" s="111"/>
      <c r="S47" s="111"/>
      <c r="T47" s="111"/>
      <c r="U47" s="111"/>
      <c r="V47" s="111"/>
      <c r="W47" s="111"/>
      <c r="X47" s="111"/>
      <c r="Y47" s="111"/>
      <c r="Z47" s="111"/>
      <c r="AA47" s="111"/>
      <c r="AB47" s="111"/>
      <c r="AC47" s="111"/>
      <c r="AD47" s="111"/>
      <c r="AE47" s="111"/>
      <c r="AF47" s="111"/>
      <c r="AG47" s="111"/>
      <c r="AH47" s="111"/>
      <c r="AI47" s="111"/>
    </row>
    <row r="48" spans="1:35" ht="25.5">
      <c r="A48" s="342" t="s">
        <v>75</v>
      </c>
      <c r="B48" s="185" t="s">
        <v>37</v>
      </c>
      <c r="C48" s="361" t="s">
        <v>18</v>
      </c>
      <c r="D48" s="361">
        <v>12000</v>
      </c>
      <c r="E48" s="326"/>
      <c r="F48" s="326"/>
      <c r="G48" s="330">
        <v>2016</v>
      </c>
      <c r="H48" s="330">
        <v>2017</v>
      </c>
      <c r="I48" s="50" t="s">
        <v>14</v>
      </c>
      <c r="J48" s="54">
        <f t="shared" si="26"/>
        <v>184347.46</v>
      </c>
      <c r="K48" s="54">
        <f>K49+K50+K51</f>
        <v>89703.4</v>
      </c>
      <c r="L48" s="54">
        <f>L49+L50+L51</f>
        <v>94644.06</v>
      </c>
      <c r="M48" s="54">
        <v>0</v>
      </c>
      <c r="N48" s="54"/>
      <c r="O48" s="54">
        <f>SUM(O49:O51)</f>
        <v>217529.99</v>
      </c>
      <c r="P48" s="54">
        <f>SUM(P49:P51)</f>
        <v>105850</v>
      </c>
      <c r="Q48" s="111"/>
      <c r="R48" s="111"/>
      <c r="S48" s="111"/>
      <c r="T48" s="111"/>
      <c r="U48" s="111"/>
      <c r="V48" s="111"/>
      <c r="W48" s="111"/>
      <c r="X48" s="111"/>
      <c r="Y48" s="111"/>
      <c r="Z48" s="111"/>
      <c r="AA48" s="111"/>
      <c r="AB48" s="111"/>
      <c r="AC48" s="111"/>
      <c r="AD48" s="111"/>
      <c r="AE48" s="111"/>
      <c r="AF48" s="111"/>
      <c r="AG48" s="111"/>
      <c r="AH48" s="111"/>
      <c r="AI48" s="111"/>
    </row>
    <row r="49" spans="1:35">
      <c r="A49" s="343"/>
      <c r="B49" s="422" t="s">
        <v>159</v>
      </c>
      <c r="C49" s="362"/>
      <c r="D49" s="362"/>
      <c r="E49" s="327"/>
      <c r="F49" s="327"/>
      <c r="G49" s="331"/>
      <c r="H49" s="331"/>
      <c r="I49" s="1" t="s">
        <v>43</v>
      </c>
      <c r="J49" s="12">
        <f t="shared" si="26"/>
        <v>175135.59</v>
      </c>
      <c r="K49" s="51">
        <v>85220.34</v>
      </c>
      <c r="L49" s="51">
        <v>89915.25</v>
      </c>
      <c r="M49" s="51">
        <v>0</v>
      </c>
      <c r="N49" s="51"/>
      <c r="O49" s="51">
        <v>206660</v>
      </c>
      <c r="P49" s="51">
        <v>100560</v>
      </c>
      <c r="Q49" s="111"/>
      <c r="R49" s="111"/>
      <c r="S49" s="111"/>
      <c r="T49" s="111"/>
      <c r="U49" s="111"/>
      <c r="V49" s="111"/>
      <c r="W49" s="111"/>
      <c r="X49" s="111"/>
      <c r="Y49" s="111"/>
      <c r="Z49" s="111"/>
      <c r="AA49" s="111"/>
      <c r="AB49" s="111"/>
      <c r="AC49" s="111"/>
      <c r="AD49" s="111"/>
      <c r="AE49" s="111"/>
      <c r="AF49" s="111"/>
      <c r="AG49" s="111"/>
      <c r="AH49" s="111"/>
      <c r="AI49" s="111"/>
    </row>
    <row r="50" spans="1:35">
      <c r="A50" s="85"/>
      <c r="B50" s="423"/>
      <c r="C50" s="362"/>
      <c r="D50" s="362"/>
      <c r="E50" s="327"/>
      <c r="F50" s="327"/>
      <c r="G50" s="331"/>
      <c r="H50" s="331"/>
      <c r="I50" s="1" t="s">
        <v>42</v>
      </c>
      <c r="J50" s="12">
        <f t="shared" si="26"/>
        <v>8754.2400000000016</v>
      </c>
      <c r="K50" s="51">
        <v>4262.72</v>
      </c>
      <c r="L50" s="51">
        <v>4491.5200000000004</v>
      </c>
      <c r="M50" s="51">
        <v>0</v>
      </c>
      <c r="N50" s="51"/>
      <c r="O50" s="51">
        <v>10329.99</v>
      </c>
      <c r="P50" s="51">
        <v>5030</v>
      </c>
      <c r="Q50" s="111"/>
      <c r="R50" s="111"/>
      <c r="S50" s="111"/>
      <c r="T50" s="111"/>
      <c r="U50" s="111"/>
      <c r="V50" s="111"/>
      <c r="W50" s="111"/>
      <c r="X50" s="111"/>
      <c r="Y50" s="111"/>
      <c r="Z50" s="111"/>
      <c r="AA50" s="111"/>
      <c r="AB50" s="111"/>
      <c r="AC50" s="111"/>
      <c r="AD50" s="111"/>
      <c r="AE50" s="111"/>
      <c r="AF50" s="111"/>
      <c r="AG50" s="111"/>
      <c r="AH50" s="111"/>
      <c r="AI50" s="111"/>
    </row>
    <row r="51" spans="1:35">
      <c r="A51" s="85"/>
      <c r="B51" s="424"/>
      <c r="C51" s="363"/>
      <c r="D51" s="363"/>
      <c r="E51" s="364"/>
      <c r="F51" s="364"/>
      <c r="G51" s="332"/>
      <c r="H51" s="332"/>
      <c r="I51" s="1" t="s">
        <v>44</v>
      </c>
      <c r="J51" s="12">
        <f t="shared" si="26"/>
        <v>457.63</v>
      </c>
      <c r="K51" s="51">
        <v>220.34</v>
      </c>
      <c r="L51" s="51">
        <v>237.29</v>
      </c>
      <c r="M51" s="51">
        <v>0</v>
      </c>
      <c r="N51" s="51"/>
      <c r="O51" s="51">
        <v>540</v>
      </c>
      <c r="P51" s="51">
        <v>260</v>
      </c>
      <c r="Q51" s="111"/>
      <c r="R51" s="111"/>
      <c r="S51" s="111"/>
      <c r="T51" s="111"/>
      <c r="U51" s="111"/>
      <c r="V51" s="111"/>
      <c r="W51" s="111"/>
      <c r="X51" s="111"/>
      <c r="Y51" s="111"/>
      <c r="Z51" s="111"/>
      <c r="AA51" s="111"/>
      <c r="AB51" s="111"/>
      <c r="AC51" s="111"/>
      <c r="AD51" s="111"/>
      <c r="AE51" s="111"/>
      <c r="AF51" s="111"/>
      <c r="AG51" s="111"/>
      <c r="AH51" s="111"/>
      <c r="AI51" s="111"/>
    </row>
    <row r="52" spans="1:35" s="304" customFormat="1" ht="68.25" customHeight="1">
      <c r="A52" s="342" t="s">
        <v>76</v>
      </c>
      <c r="B52" s="185" t="s">
        <v>55</v>
      </c>
      <c r="C52" s="361">
        <v>110</v>
      </c>
      <c r="D52" s="386">
        <v>285</v>
      </c>
      <c r="E52" s="326"/>
      <c r="F52" s="326"/>
      <c r="G52" s="303">
        <v>2016</v>
      </c>
      <c r="H52" s="303">
        <v>2017</v>
      </c>
      <c r="I52" s="427" t="s">
        <v>61</v>
      </c>
      <c r="J52" s="53">
        <f t="shared" si="26"/>
        <v>1357.71</v>
      </c>
      <c r="K52" s="53">
        <f>K53+K56</f>
        <v>409.5</v>
      </c>
      <c r="L52" s="53">
        <f>L53+L56</f>
        <v>0</v>
      </c>
      <c r="M52" s="53">
        <f>M53+M56</f>
        <v>948.21</v>
      </c>
      <c r="N52" s="53"/>
      <c r="O52" s="53">
        <f>O53+O56</f>
        <v>1602.0900000000001</v>
      </c>
      <c r="P52" s="214">
        <f>P53+P56</f>
        <v>483.2</v>
      </c>
      <c r="Q52" s="12">
        <f>Q53</f>
        <v>-7.1054273576010019E-15</v>
      </c>
      <c r="R52" s="12">
        <f t="shared" ref="R52:AD53" si="27">R53</f>
        <v>0</v>
      </c>
      <c r="S52" s="12">
        <f t="shared" si="27"/>
        <v>27.12</v>
      </c>
      <c r="T52" s="12">
        <f t="shared" si="27"/>
        <v>0</v>
      </c>
      <c r="U52" s="12">
        <f t="shared" si="27"/>
        <v>33.9</v>
      </c>
      <c r="V52" s="12">
        <f t="shared" si="27"/>
        <v>0</v>
      </c>
      <c r="W52" s="12">
        <f t="shared" si="27"/>
        <v>126.97999999999999</v>
      </c>
      <c r="X52" s="12">
        <f t="shared" si="27"/>
        <v>0</v>
      </c>
      <c r="Y52" s="12">
        <f t="shared" si="27"/>
        <v>0</v>
      </c>
      <c r="Z52" s="12">
        <f t="shared" si="27"/>
        <v>188</v>
      </c>
      <c r="AA52" s="12">
        <f t="shared" si="27"/>
        <v>188</v>
      </c>
      <c r="AB52" s="12">
        <f t="shared" si="27"/>
        <v>0</v>
      </c>
      <c r="AC52" s="12">
        <f t="shared" si="27"/>
        <v>0</v>
      </c>
      <c r="AD52" s="12">
        <f>AD53</f>
        <v>7.1054273576010019E-15</v>
      </c>
      <c r="AE52" s="12">
        <f>AE53</f>
        <v>7.1054273576010019E-15</v>
      </c>
      <c r="AF52" s="12">
        <f>AF53</f>
        <v>0</v>
      </c>
      <c r="AG52" s="12">
        <f>AG53</f>
        <v>0</v>
      </c>
      <c r="AH52" s="12">
        <f>AH53</f>
        <v>0</v>
      </c>
      <c r="AI52" s="466" t="s">
        <v>199</v>
      </c>
    </row>
    <row r="53" spans="1:35" s="278" customFormat="1" ht="12.75">
      <c r="A53" s="343"/>
      <c r="B53" s="8" t="s">
        <v>39</v>
      </c>
      <c r="C53" s="362"/>
      <c r="D53" s="387"/>
      <c r="E53" s="327"/>
      <c r="F53" s="327"/>
      <c r="G53" s="268">
        <v>2016</v>
      </c>
      <c r="H53" s="268">
        <v>2016</v>
      </c>
      <c r="I53" s="428"/>
      <c r="J53" s="32">
        <f t="shared" si="26"/>
        <v>409.5</v>
      </c>
      <c r="K53" s="12">
        <v>409.5</v>
      </c>
      <c r="L53" s="12">
        <v>0</v>
      </c>
      <c r="M53" s="12">
        <v>0</v>
      </c>
      <c r="N53" s="12"/>
      <c r="O53" s="12">
        <v>483.2</v>
      </c>
      <c r="P53" s="12">
        <v>483.2</v>
      </c>
      <c r="Q53" s="277">
        <f>Q54</f>
        <v>-7.1054273576010019E-15</v>
      </c>
      <c r="R53" s="277">
        <f t="shared" si="27"/>
        <v>0</v>
      </c>
      <c r="S53" s="277">
        <f t="shared" si="27"/>
        <v>27.12</v>
      </c>
      <c r="T53" s="277">
        <f t="shared" si="27"/>
        <v>0</v>
      </c>
      <c r="U53" s="277">
        <f t="shared" si="27"/>
        <v>33.9</v>
      </c>
      <c r="V53" s="277">
        <f t="shared" si="27"/>
        <v>0</v>
      </c>
      <c r="W53" s="277">
        <f>W54+W55</f>
        <v>126.97999999999999</v>
      </c>
      <c r="X53" s="277">
        <f t="shared" si="27"/>
        <v>0</v>
      </c>
      <c r="Y53" s="277">
        <f t="shared" si="27"/>
        <v>0</v>
      </c>
      <c r="Z53" s="277">
        <f>Z54+Z55</f>
        <v>188</v>
      </c>
      <c r="AA53" s="277">
        <f>AA54+AA55</f>
        <v>188</v>
      </c>
      <c r="AB53" s="277">
        <f t="shared" si="27"/>
        <v>0</v>
      </c>
      <c r="AC53" s="277">
        <f t="shared" si="27"/>
        <v>0</v>
      </c>
      <c r="AD53" s="277">
        <f t="shared" si="27"/>
        <v>7.1054273576010019E-15</v>
      </c>
      <c r="AE53" s="277">
        <f>AE54</f>
        <v>7.1054273576010019E-15</v>
      </c>
      <c r="AF53" s="277">
        <f>AF54</f>
        <v>0</v>
      </c>
      <c r="AG53" s="277">
        <f>AG54</f>
        <v>0</v>
      </c>
      <c r="AH53" s="277">
        <f>AH54</f>
        <v>0</v>
      </c>
      <c r="AI53" s="467"/>
    </row>
    <row r="54" spans="1:35" s="280" customFormat="1" ht="12.75">
      <c r="A54" s="343"/>
      <c r="B54" s="275" t="s">
        <v>177</v>
      </c>
      <c r="C54" s="362"/>
      <c r="D54" s="387"/>
      <c r="E54" s="327"/>
      <c r="F54" s="327"/>
      <c r="G54" s="276"/>
      <c r="H54" s="276"/>
      <c r="I54" s="428"/>
      <c r="J54" s="223"/>
      <c r="K54" s="199"/>
      <c r="L54" s="199"/>
      <c r="M54" s="199"/>
      <c r="N54" s="199"/>
      <c r="O54" s="199"/>
      <c r="P54" s="199">
        <f>R54+T54+V54+X54</f>
        <v>0</v>
      </c>
      <c r="Q54" s="199">
        <f>S54+U54+W54+Y54</f>
        <v>-7.1054273576010019E-15</v>
      </c>
      <c r="R54" s="279">
        <v>0</v>
      </c>
      <c r="S54" s="279">
        <f>27.12</f>
        <v>27.12</v>
      </c>
      <c r="T54" s="279">
        <v>0</v>
      </c>
      <c r="U54" s="279">
        <f>13.56+20.34</f>
        <v>33.9</v>
      </c>
      <c r="V54" s="279">
        <v>0</v>
      </c>
      <c r="W54" s="279">
        <v>-61.02</v>
      </c>
      <c r="X54" s="279"/>
      <c r="Y54" s="279"/>
      <c r="Z54" s="279">
        <f>AA54</f>
        <v>0</v>
      </c>
      <c r="AA54" s="279">
        <v>0</v>
      </c>
      <c r="AB54" s="279"/>
      <c r="AC54" s="279"/>
      <c r="AD54" s="279">
        <f>P54-Q54</f>
        <v>7.1054273576010019E-15</v>
      </c>
      <c r="AE54" s="279">
        <f>AD54</f>
        <v>7.1054273576010019E-15</v>
      </c>
      <c r="AF54" s="279"/>
      <c r="AG54" s="279"/>
      <c r="AH54" s="279"/>
      <c r="AI54" s="467"/>
    </row>
    <row r="55" spans="1:35" s="280" customFormat="1" ht="12.75">
      <c r="A55" s="343"/>
      <c r="B55" s="275" t="s">
        <v>214</v>
      </c>
      <c r="C55" s="362"/>
      <c r="D55" s="387"/>
      <c r="E55" s="327"/>
      <c r="F55" s="327"/>
      <c r="G55" s="276"/>
      <c r="H55" s="276"/>
      <c r="I55" s="428"/>
      <c r="J55" s="223"/>
      <c r="K55" s="199"/>
      <c r="L55" s="199"/>
      <c r="M55" s="199"/>
      <c r="N55" s="199"/>
      <c r="O55" s="199"/>
      <c r="P55" s="199">
        <f>R55+T55+V55+X55</f>
        <v>0</v>
      </c>
      <c r="Q55" s="199">
        <f>S55+U55+W55+Y55</f>
        <v>188</v>
      </c>
      <c r="R55" s="279"/>
      <c r="S55" s="279"/>
      <c r="T55" s="279"/>
      <c r="U55" s="279"/>
      <c r="V55" s="279">
        <v>0</v>
      </c>
      <c r="W55" s="279">
        <v>188</v>
      </c>
      <c r="X55" s="279"/>
      <c r="Y55" s="279"/>
      <c r="Z55" s="279">
        <f>AA55</f>
        <v>188</v>
      </c>
      <c r="AA55" s="279">
        <v>188</v>
      </c>
      <c r="AB55" s="279"/>
      <c r="AC55" s="279"/>
      <c r="AD55" s="279">
        <f>P55-Q55</f>
        <v>-188</v>
      </c>
      <c r="AE55" s="279">
        <f>AD55</f>
        <v>-188</v>
      </c>
      <c r="AF55" s="279"/>
      <c r="AG55" s="279"/>
      <c r="AH55" s="279"/>
      <c r="AI55" s="467"/>
    </row>
    <row r="56" spans="1:35" s="278" customFormat="1" ht="12.75">
      <c r="A56" s="418"/>
      <c r="B56" s="8" t="s">
        <v>41</v>
      </c>
      <c r="C56" s="363"/>
      <c r="D56" s="388"/>
      <c r="E56" s="364"/>
      <c r="F56" s="364"/>
      <c r="G56" s="268">
        <v>2018</v>
      </c>
      <c r="H56" s="268">
        <v>2018</v>
      </c>
      <c r="I56" s="451"/>
      <c r="J56" s="32">
        <f t="shared" si="26"/>
        <v>948.21</v>
      </c>
      <c r="K56" s="32">
        <v>0</v>
      </c>
      <c r="L56" s="32">
        <v>0</v>
      </c>
      <c r="M56" s="32">
        <v>948.21</v>
      </c>
      <c r="N56" s="32"/>
      <c r="O56" s="32">
        <v>1118.8900000000001</v>
      </c>
      <c r="P56" s="32">
        <v>0</v>
      </c>
      <c r="Q56" s="277"/>
      <c r="R56" s="277"/>
      <c r="S56" s="277"/>
      <c r="T56" s="277"/>
      <c r="U56" s="277"/>
      <c r="V56" s="277"/>
      <c r="W56" s="277"/>
      <c r="X56" s="277"/>
      <c r="Y56" s="277"/>
      <c r="Z56" s="277"/>
      <c r="AA56" s="277"/>
      <c r="AB56" s="277"/>
      <c r="AC56" s="277"/>
      <c r="AD56" s="277"/>
      <c r="AE56" s="277"/>
      <c r="AF56" s="277"/>
      <c r="AG56" s="277"/>
      <c r="AH56" s="277"/>
      <c r="AI56" s="468"/>
    </row>
    <row r="57" spans="1:35" s="278" customFormat="1" ht="25.5" customHeight="1">
      <c r="A57" s="342" t="s">
        <v>77</v>
      </c>
      <c r="B57" s="186" t="s">
        <v>56</v>
      </c>
      <c r="C57" s="361">
        <v>110</v>
      </c>
      <c r="D57" s="361">
        <v>670</v>
      </c>
      <c r="E57" s="326"/>
      <c r="F57" s="326"/>
      <c r="G57" s="267"/>
      <c r="H57" s="267"/>
      <c r="I57" s="427" t="s">
        <v>61</v>
      </c>
      <c r="J57" s="11">
        <f t="shared" si="26"/>
        <v>879.31</v>
      </c>
      <c r="K57" s="11">
        <f t="shared" ref="K57:P57" si="28">K58</f>
        <v>0</v>
      </c>
      <c r="L57" s="11">
        <f t="shared" si="28"/>
        <v>879.31</v>
      </c>
      <c r="M57" s="11">
        <f t="shared" si="28"/>
        <v>0</v>
      </c>
      <c r="N57" s="11"/>
      <c r="O57" s="11">
        <f t="shared" si="28"/>
        <v>1037.5899999999999</v>
      </c>
      <c r="P57" s="11">
        <f t="shared" si="28"/>
        <v>0</v>
      </c>
      <c r="Q57" s="277"/>
      <c r="R57" s="277"/>
      <c r="S57" s="277"/>
      <c r="T57" s="277"/>
      <c r="U57" s="277"/>
      <c r="V57" s="277"/>
      <c r="W57" s="277"/>
      <c r="X57" s="277"/>
      <c r="Y57" s="277"/>
      <c r="Z57" s="277"/>
      <c r="AA57" s="277"/>
      <c r="AB57" s="277"/>
      <c r="AC57" s="277"/>
      <c r="AD57" s="277"/>
      <c r="AE57" s="277"/>
      <c r="AF57" s="277"/>
      <c r="AG57" s="277"/>
      <c r="AH57" s="277"/>
      <c r="AI57" s="277"/>
    </row>
    <row r="58" spans="1:35">
      <c r="A58" s="343"/>
      <c r="B58" s="8" t="s">
        <v>39</v>
      </c>
      <c r="C58" s="362"/>
      <c r="D58" s="362"/>
      <c r="E58" s="327"/>
      <c r="F58" s="327"/>
      <c r="G58" s="82">
        <v>2017</v>
      </c>
      <c r="H58" s="82">
        <v>2017</v>
      </c>
      <c r="I58" s="428"/>
      <c r="J58" s="12">
        <f t="shared" si="26"/>
        <v>879.31</v>
      </c>
      <c r="K58" s="32">
        <v>0</v>
      </c>
      <c r="L58" s="32">
        <v>879.31</v>
      </c>
      <c r="M58" s="32">
        <v>0</v>
      </c>
      <c r="N58" s="32"/>
      <c r="O58" s="32">
        <v>1037.5899999999999</v>
      </c>
      <c r="P58" s="32">
        <v>0</v>
      </c>
      <c r="Q58" s="111"/>
      <c r="R58" s="111"/>
      <c r="S58" s="111"/>
      <c r="T58" s="111"/>
      <c r="U58" s="111"/>
      <c r="V58" s="111"/>
      <c r="W58" s="111"/>
      <c r="X58" s="111"/>
      <c r="Y58" s="111"/>
      <c r="Z58" s="111"/>
      <c r="AA58" s="111"/>
      <c r="AB58" s="111"/>
      <c r="AC58" s="111"/>
      <c r="AD58" s="111"/>
      <c r="AE58" s="111"/>
      <c r="AF58" s="111"/>
      <c r="AG58" s="111"/>
      <c r="AH58" s="111"/>
      <c r="AI58" s="111"/>
    </row>
    <row r="59" spans="1:35" ht="39.75" customHeight="1">
      <c r="A59" s="342" t="s">
        <v>78</v>
      </c>
      <c r="B59" s="185" t="s">
        <v>57</v>
      </c>
      <c r="C59" s="386">
        <v>110</v>
      </c>
      <c r="D59" s="386">
        <v>110</v>
      </c>
      <c r="E59" s="389"/>
      <c r="F59" s="386"/>
      <c r="G59" s="83">
        <v>2017</v>
      </c>
      <c r="H59" s="83">
        <v>2018</v>
      </c>
      <c r="I59" s="324" t="s">
        <v>61</v>
      </c>
      <c r="J59" s="53">
        <f t="shared" si="26"/>
        <v>613.97</v>
      </c>
      <c r="K59" s="53">
        <f>K60+K61</f>
        <v>0</v>
      </c>
      <c r="L59" s="53">
        <f>L60+L61</f>
        <v>229.91</v>
      </c>
      <c r="M59" s="53">
        <f>M60+M61</f>
        <v>384.06</v>
      </c>
      <c r="N59" s="53"/>
      <c r="O59" s="53">
        <f>O60+O61</f>
        <v>724.48</v>
      </c>
      <c r="P59" s="53">
        <f>P60+P61</f>
        <v>0</v>
      </c>
      <c r="Q59" s="111"/>
      <c r="R59" s="111"/>
      <c r="S59" s="111"/>
      <c r="T59" s="111"/>
      <c r="U59" s="111"/>
      <c r="V59" s="111"/>
      <c r="W59" s="111"/>
      <c r="X59" s="111"/>
      <c r="Y59" s="111"/>
      <c r="Z59" s="111"/>
      <c r="AA59" s="111"/>
      <c r="AB59" s="111"/>
      <c r="AC59" s="111"/>
      <c r="AD59" s="111"/>
      <c r="AE59" s="111"/>
      <c r="AF59" s="111"/>
      <c r="AG59" s="111"/>
      <c r="AH59" s="111"/>
      <c r="AI59" s="111"/>
    </row>
    <row r="60" spans="1:35">
      <c r="A60" s="343"/>
      <c r="B60" s="8" t="s">
        <v>39</v>
      </c>
      <c r="C60" s="387"/>
      <c r="D60" s="387"/>
      <c r="E60" s="390"/>
      <c r="F60" s="425"/>
      <c r="G60" s="23">
        <v>2017</v>
      </c>
      <c r="H60" s="23">
        <v>2017</v>
      </c>
      <c r="I60" s="452"/>
      <c r="J60" s="32">
        <f t="shared" si="26"/>
        <v>229.91</v>
      </c>
      <c r="K60" s="32">
        <v>0</v>
      </c>
      <c r="L60" s="32">
        <v>229.91</v>
      </c>
      <c r="M60" s="32">
        <v>0</v>
      </c>
      <c r="N60" s="32"/>
      <c r="O60" s="32">
        <v>271.29000000000002</v>
      </c>
      <c r="P60" s="32">
        <v>0</v>
      </c>
      <c r="Q60" s="111"/>
      <c r="R60" s="111"/>
      <c r="S60" s="111"/>
      <c r="T60" s="111"/>
      <c r="U60" s="111"/>
      <c r="V60" s="111"/>
      <c r="W60" s="111"/>
      <c r="X60" s="111"/>
      <c r="Y60" s="111"/>
      <c r="Z60" s="111"/>
      <c r="AA60" s="111"/>
      <c r="AB60" s="111"/>
      <c r="AC60" s="111"/>
      <c r="AD60" s="111"/>
      <c r="AE60" s="111"/>
      <c r="AF60" s="111"/>
      <c r="AG60" s="111"/>
      <c r="AH60" s="111"/>
      <c r="AI60" s="111"/>
    </row>
    <row r="61" spans="1:35">
      <c r="A61" s="418"/>
      <c r="B61" s="8" t="s">
        <v>41</v>
      </c>
      <c r="C61" s="388"/>
      <c r="D61" s="388"/>
      <c r="E61" s="391"/>
      <c r="F61" s="426"/>
      <c r="G61" s="23">
        <v>2018</v>
      </c>
      <c r="H61" s="23">
        <v>2018</v>
      </c>
      <c r="I61" s="325"/>
      <c r="J61" s="32">
        <f t="shared" si="26"/>
        <v>384.06</v>
      </c>
      <c r="K61" s="32">
        <v>0</v>
      </c>
      <c r="L61" s="32">
        <v>0</v>
      </c>
      <c r="M61" s="32">
        <v>384.06</v>
      </c>
      <c r="N61" s="32"/>
      <c r="O61" s="32">
        <v>453.19</v>
      </c>
      <c r="P61" s="32">
        <v>0</v>
      </c>
      <c r="Q61" s="111"/>
      <c r="R61" s="111"/>
      <c r="S61" s="111"/>
      <c r="T61" s="111"/>
      <c r="U61" s="111"/>
      <c r="V61" s="111"/>
      <c r="W61" s="111"/>
      <c r="X61" s="111"/>
      <c r="Y61" s="111"/>
      <c r="Z61" s="111"/>
      <c r="AA61" s="111"/>
      <c r="AB61" s="111"/>
      <c r="AC61" s="111"/>
      <c r="AD61" s="111"/>
      <c r="AE61" s="111"/>
      <c r="AF61" s="111"/>
      <c r="AG61" s="111"/>
      <c r="AH61" s="111"/>
      <c r="AI61" s="111"/>
    </row>
    <row r="62" spans="1:35" ht="15" customHeight="1">
      <c r="A62" s="383" t="s">
        <v>66</v>
      </c>
      <c r="B62" s="474" t="s">
        <v>49</v>
      </c>
      <c r="C62" s="475"/>
      <c r="D62" s="475"/>
      <c r="E62" s="475"/>
      <c r="F62" s="475"/>
      <c r="G62" s="475"/>
      <c r="H62" s="476"/>
      <c r="I62" s="93"/>
      <c r="J62" s="20"/>
      <c r="K62" s="20"/>
      <c r="L62" s="20"/>
      <c r="M62" s="20"/>
      <c r="N62" s="20"/>
      <c r="O62" s="20"/>
      <c r="P62" s="20"/>
      <c r="Q62" s="111"/>
      <c r="R62" s="111"/>
      <c r="S62" s="111"/>
      <c r="T62" s="111"/>
      <c r="U62" s="111"/>
      <c r="V62" s="111"/>
      <c r="W62" s="111"/>
      <c r="X62" s="111"/>
      <c r="Y62" s="111"/>
      <c r="Z62" s="111"/>
      <c r="AA62" s="111"/>
      <c r="AB62" s="111"/>
      <c r="AC62" s="111"/>
      <c r="AD62" s="111"/>
      <c r="AE62" s="111"/>
      <c r="AF62" s="111"/>
      <c r="AG62" s="111"/>
      <c r="AH62" s="111"/>
      <c r="AI62" s="111"/>
    </row>
    <row r="63" spans="1:35" ht="51">
      <c r="A63" s="384"/>
      <c r="B63" s="477"/>
      <c r="C63" s="478"/>
      <c r="D63" s="478"/>
      <c r="E63" s="478"/>
      <c r="F63" s="478"/>
      <c r="G63" s="478"/>
      <c r="H63" s="479"/>
      <c r="I63" s="14" t="s">
        <v>60</v>
      </c>
      <c r="J63" s="51">
        <v>0</v>
      </c>
      <c r="K63" s="51">
        <v>0</v>
      </c>
      <c r="L63" s="51">
        <v>0</v>
      </c>
      <c r="M63" s="51">
        <v>0</v>
      </c>
      <c r="N63" s="51"/>
      <c r="O63" s="51">
        <v>0</v>
      </c>
      <c r="P63" s="51">
        <v>0</v>
      </c>
      <c r="Q63" s="51">
        <v>0</v>
      </c>
      <c r="R63" s="51">
        <v>0</v>
      </c>
      <c r="S63" s="51">
        <v>0</v>
      </c>
      <c r="T63" s="51">
        <v>0</v>
      </c>
      <c r="U63" s="51">
        <v>0</v>
      </c>
      <c r="V63" s="51">
        <v>0</v>
      </c>
      <c r="W63" s="51">
        <v>0</v>
      </c>
      <c r="X63" s="51">
        <v>0</v>
      </c>
      <c r="Y63" s="51">
        <v>0</v>
      </c>
      <c r="Z63" s="51">
        <v>0</v>
      </c>
      <c r="AA63" s="51">
        <v>0</v>
      </c>
      <c r="AB63" s="51">
        <v>0</v>
      </c>
      <c r="AC63" s="51">
        <v>0</v>
      </c>
      <c r="AD63" s="51">
        <v>0</v>
      </c>
      <c r="AE63" s="51">
        <v>0</v>
      </c>
      <c r="AF63" s="51">
        <v>0</v>
      </c>
      <c r="AG63" s="51">
        <v>0</v>
      </c>
      <c r="AH63" s="51">
        <v>0</v>
      </c>
      <c r="AI63" s="111"/>
    </row>
    <row r="64" spans="1:35" ht="38.25">
      <c r="A64" s="384"/>
      <c r="B64" s="477"/>
      <c r="C64" s="478"/>
      <c r="D64" s="478"/>
      <c r="E64" s="478"/>
      <c r="F64" s="478"/>
      <c r="G64" s="478"/>
      <c r="H64" s="479"/>
      <c r="I64" s="14" t="s">
        <v>61</v>
      </c>
      <c r="J64" s="12">
        <f>J67</f>
        <v>139</v>
      </c>
      <c r="K64" s="12">
        <f>K67</f>
        <v>139</v>
      </c>
      <c r="L64" s="12">
        <f>L67</f>
        <v>0</v>
      </c>
      <c r="M64" s="12">
        <f>M67</f>
        <v>0</v>
      </c>
      <c r="N64" s="12"/>
      <c r="O64" s="12">
        <f>O67</f>
        <v>163.98</v>
      </c>
      <c r="P64" s="12">
        <f t="shared" ref="P64:AH64" si="29">P67</f>
        <v>163.98</v>
      </c>
      <c r="Q64" s="12">
        <f t="shared" si="29"/>
        <v>0</v>
      </c>
      <c r="R64" s="12">
        <f t="shared" si="29"/>
        <v>0</v>
      </c>
      <c r="S64" s="12">
        <f t="shared" si="29"/>
        <v>0</v>
      </c>
      <c r="T64" s="12">
        <f t="shared" si="29"/>
        <v>0</v>
      </c>
      <c r="U64" s="12">
        <f t="shared" si="29"/>
        <v>0</v>
      </c>
      <c r="V64" s="12">
        <f t="shared" si="29"/>
        <v>0</v>
      </c>
      <c r="W64" s="12">
        <f t="shared" si="29"/>
        <v>0</v>
      </c>
      <c r="X64" s="12">
        <f t="shared" si="29"/>
        <v>0</v>
      </c>
      <c r="Y64" s="12">
        <f t="shared" si="29"/>
        <v>0</v>
      </c>
      <c r="Z64" s="12">
        <f t="shared" si="29"/>
        <v>0</v>
      </c>
      <c r="AA64" s="12">
        <f t="shared" si="29"/>
        <v>0</v>
      </c>
      <c r="AB64" s="12">
        <f t="shared" si="29"/>
        <v>0</v>
      </c>
      <c r="AC64" s="12">
        <f t="shared" si="29"/>
        <v>0</v>
      </c>
      <c r="AD64" s="12">
        <f t="shared" si="29"/>
        <v>0</v>
      </c>
      <c r="AE64" s="12">
        <f t="shared" si="29"/>
        <v>0</v>
      </c>
      <c r="AF64" s="12">
        <f t="shared" si="29"/>
        <v>0</v>
      </c>
      <c r="AG64" s="12">
        <f t="shared" si="29"/>
        <v>0</v>
      </c>
      <c r="AH64" s="12">
        <f t="shared" si="29"/>
        <v>0</v>
      </c>
      <c r="AI64" s="111"/>
    </row>
    <row r="65" spans="1:35" ht="25.5">
      <c r="A65" s="384"/>
      <c r="B65" s="477"/>
      <c r="C65" s="478"/>
      <c r="D65" s="478"/>
      <c r="E65" s="478"/>
      <c r="F65" s="478"/>
      <c r="G65" s="478"/>
      <c r="H65" s="479"/>
      <c r="I65" s="14" t="s">
        <v>14</v>
      </c>
      <c r="J65" s="51">
        <v>0</v>
      </c>
      <c r="K65" s="51">
        <v>0</v>
      </c>
      <c r="L65" s="51">
        <v>0</v>
      </c>
      <c r="M65" s="51">
        <v>0</v>
      </c>
      <c r="N65" s="51"/>
      <c r="O65" s="51">
        <v>0</v>
      </c>
      <c r="P65" s="51">
        <v>0</v>
      </c>
      <c r="Q65" s="51">
        <v>0</v>
      </c>
      <c r="R65" s="51">
        <v>0</v>
      </c>
      <c r="S65" s="51">
        <v>0</v>
      </c>
      <c r="T65" s="51">
        <v>0</v>
      </c>
      <c r="U65" s="51">
        <v>0</v>
      </c>
      <c r="V65" s="51">
        <v>0</v>
      </c>
      <c r="W65" s="51">
        <v>0</v>
      </c>
      <c r="X65" s="51">
        <v>0</v>
      </c>
      <c r="Y65" s="51">
        <v>0</v>
      </c>
      <c r="Z65" s="51">
        <v>0</v>
      </c>
      <c r="AA65" s="51">
        <v>0</v>
      </c>
      <c r="AB65" s="51">
        <v>0</v>
      </c>
      <c r="AC65" s="51">
        <v>0</v>
      </c>
      <c r="AD65" s="51">
        <v>0</v>
      </c>
      <c r="AE65" s="51">
        <v>0</v>
      </c>
      <c r="AF65" s="51">
        <v>0</v>
      </c>
      <c r="AG65" s="51">
        <v>0</v>
      </c>
      <c r="AH65" s="51">
        <v>0</v>
      </c>
      <c r="AI65" s="111"/>
    </row>
    <row r="66" spans="1:35" ht="25.5">
      <c r="A66" s="385"/>
      <c r="B66" s="480"/>
      <c r="C66" s="481"/>
      <c r="D66" s="481"/>
      <c r="E66" s="481"/>
      <c r="F66" s="481"/>
      <c r="G66" s="481"/>
      <c r="H66" s="482"/>
      <c r="I66" s="14" t="s">
        <v>13</v>
      </c>
      <c r="J66" s="51">
        <v>0</v>
      </c>
      <c r="K66" s="51">
        <v>0</v>
      </c>
      <c r="L66" s="51">
        <v>0</v>
      </c>
      <c r="M66" s="51">
        <v>0</v>
      </c>
      <c r="N66" s="51"/>
      <c r="O66" s="51">
        <v>0</v>
      </c>
      <c r="P66" s="51">
        <v>0</v>
      </c>
      <c r="Q66" s="51">
        <v>0</v>
      </c>
      <c r="R66" s="51">
        <v>0</v>
      </c>
      <c r="S66" s="51">
        <v>0</v>
      </c>
      <c r="T66" s="51">
        <v>0</v>
      </c>
      <c r="U66" s="51">
        <v>0</v>
      </c>
      <c r="V66" s="51">
        <v>0</v>
      </c>
      <c r="W66" s="51">
        <v>0</v>
      </c>
      <c r="X66" s="51">
        <v>0</v>
      </c>
      <c r="Y66" s="51">
        <v>0</v>
      </c>
      <c r="Z66" s="51">
        <v>0</v>
      </c>
      <c r="AA66" s="51">
        <v>0</v>
      </c>
      <c r="AB66" s="51">
        <v>0</v>
      </c>
      <c r="AC66" s="51">
        <v>0</v>
      </c>
      <c r="AD66" s="51">
        <v>0</v>
      </c>
      <c r="AE66" s="51">
        <v>0</v>
      </c>
      <c r="AF66" s="51">
        <v>0</v>
      </c>
      <c r="AG66" s="51">
        <v>0</v>
      </c>
      <c r="AH66" s="51">
        <v>0</v>
      </c>
      <c r="AI66" s="111"/>
    </row>
    <row r="67" spans="1:35" ht="38.25">
      <c r="A67" s="462" t="s">
        <v>79</v>
      </c>
      <c r="B67" s="187" t="s">
        <v>48</v>
      </c>
      <c r="C67" s="421"/>
      <c r="D67" s="344"/>
      <c r="E67" s="344"/>
      <c r="F67" s="344"/>
      <c r="G67" s="344">
        <v>2016</v>
      </c>
      <c r="H67" s="344">
        <v>2016</v>
      </c>
      <c r="I67" s="427" t="s">
        <v>61</v>
      </c>
      <c r="J67" s="11">
        <f>J68</f>
        <v>139</v>
      </c>
      <c r="K67" s="11">
        <f t="shared" ref="K67:P67" si="30">K68</f>
        <v>139</v>
      </c>
      <c r="L67" s="11">
        <f t="shared" si="30"/>
        <v>0</v>
      </c>
      <c r="M67" s="11">
        <f t="shared" si="30"/>
        <v>0</v>
      </c>
      <c r="N67" s="11"/>
      <c r="O67" s="11">
        <f t="shared" si="30"/>
        <v>163.98</v>
      </c>
      <c r="P67" s="214">
        <f t="shared" si="30"/>
        <v>163.98</v>
      </c>
      <c r="Q67" s="111"/>
      <c r="R67" s="111"/>
      <c r="S67" s="111"/>
      <c r="T67" s="111"/>
      <c r="U67" s="111"/>
      <c r="V67" s="111"/>
      <c r="W67" s="111"/>
      <c r="X67" s="111"/>
      <c r="Y67" s="111"/>
      <c r="Z67" s="111"/>
      <c r="AA67" s="111"/>
      <c r="AB67" s="111"/>
      <c r="AC67" s="111"/>
      <c r="AD67" s="111"/>
      <c r="AE67" s="111"/>
      <c r="AF67" s="111"/>
      <c r="AG67" s="111"/>
      <c r="AH67" s="111"/>
      <c r="AI67" s="111"/>
    </row>
    <row r="68" spans="1:35">
      <c r="A68" s="378"/>
      <c r="B68" s="49" t="s">
        <v>39</v>
      </c>
      <c r="C68" s="402"/>
      <c r="D68" s="402"/>
      <c r="E68" s="345"/>
      <c r="F68" s="402"/>
      <c r="G68" s="346"/>
      <c r="H68" s="346"/>
      <c r="I68" s="451"/>
      <c r="J68" s="12">
        <f>K68+L68+M68</f>
        <v>139</v>
      </c>
      <c r="K68" s="12">
        <v>139</v>
      </c>
      <c r="L68" s="12">
        <v>0</v>
      </c>
      <c r="M68" s="12">
        <v>0</v>
      </c>
      <c r="N68" s="12"/>
      <c r="O68" s="12">
        <v>163.98</v>
      </c>
      <c r="P68" s="12">
        <v>163.98</v>
      </c>
      <c r="Q68" s="111"/>
      <c r="R68" s="111"/>
      <c r="S68" s="111"/>
      <c r="T68" s="111"/>
      <c r="U68" s="111"/>
      <c r="V68" s="111"/>
      <c r="W68" s="111"/>
      <c r="X68" s="111"/>
      <c r="Y68" s="111"/>
      <c r="Z68" s="111"/>
      <c r="AA68" s="111"/>
      <c r="AB68" s="111"/>
      <c r="AC68" s="111"/>
      <c r="AD68" s="111"/>
      <c r="AE68" s="111"/>
      <c r="AF68" s="111"/>
      <c r="AG68" s="111"/>
      <c r="AH68" s="111"/>
      <c r="AI68" s="111"/>
    </row>
    <row r="69" spans="1:35" ht="15.75" customHeight="1">
      <c r="A69" s="44"/>
      <c r="B69" s="368" t="s">
        <v>31</v>
      </c>
      <c r="C69" s="369"/>
      <c r="D69" s="369"/>
      <c r="E69" s="369"/>
      <c r="F69" s="369"/>
      <c r="G69" s="369"/>
      <c r="H69" s="370"/>
      <c r="I69" s="61"/>
      <c r="J69" s="16"/>
      <c r="K69" s="16"/>
      <c r="L69" s="16"/>
      <c r="M69" s="16"/>
      <c r="N69" s="16"/>
      <c r="O69" s="16"/>
      <c r="P69" s="16"/>
      <c r="Q69" s="111"/>
      <c r="R69" s="111"/>
      <c r="S69" s="111"/>
      <c r="T69" s="111"/>
      <c r="U69" s="111"/>
      <c r="V69" s="111"/>
      <c r="W69" s="111"/>
      <c r="X69" s="111"/>
      <c r="Y69" s="111"/>
      <c r="Z69" s="111"/>
      <c r="AA69" s="111"/>
      <c r="AB69" s="111"/>
      <c r="AC69" s="111"/>
      <c r="AD69" s="111"/>
      <c r="AE69" s="111"/>
      <c r="AF69" s="111"/>
      <c r="AG69" s="111"/>
      <c r="AH69" s="111"/>
      <c r="AI69" s="111"/>
    </row>
    <row r="70" spans="1:35" ht="51">
      <c r="A70" s="347"/>
      <c r="B70" s="348"/>
      <c r="C70" s="348"/>
      <c r="D70" s="348"/>
      <c r="E70" s="348"/>
      <c r="F70" s="348"/>
      <c r="G70" s="348"/>
      <c r="H70" s="349"/>
      <c r="I70" s="14" t="s">
        <v>60</v>
      </c>
      <c r="J70" s="12">
        <f t="shared" ref="J70:M73" si="31">J75+J87</f>
        <v>0</v>
      </c>
      <c r="K70" s="12">
        <f t="shared" si="31"/>
        <v>0</v>
      </c>
      <c r="L70" s="12">
        <f t="shared" si="31"/>
        <v>0</v>
      </c>
      <c r="M70" s="12">
        <f t="shared" si="31"/>
        <v>0</v>
      </c>
      <c r="N70" s="12"/>
      <c r="O70" s="32">
        <f t="shared" ref="O70:P73" si="32">O75+O87</f>
        <v>0</v>
      </c>
      <c r="P70" s="12">
        <f t="shared" si="32"/>
        <v>0</v>
      </c>
      <c r="Q70" s="12">
        <f t="shared" ref="Q70:AH70" si="33">Q75+Q87</f>
        <v>0</v>
      </c>
      <c r="R70" s="12">
        <f t="shared" si="33"/>
        <v>0</v>
      </c>
      <c r="S70" s="12">
        <f t="shared" si="33"/>
        <v>0</v>
      </c>
      <c r="T70" s="12">
        <f t="shared" si="33"/>
        <v>0</v>
      </c>
      <c r="U70" s="12">
        <f t="shared" si="33"/>
        <v>0</v>
      </c>
      <c r="V70" s="12">
        <f t="shared" si="33"/>
        <v>0</v>
      </c>
      <c r="W70" s="12">
        <f t="shared" si="33"/>
        <v>0</v>
      </c>
      <c r="X70" s="12">
        <f t="shared" si="33"/>
        <v>0</v>
      </c>
      <c r="Y70" s="12">
        <f t="shared" si="33"/>
        <v>0</v>
      </c>
      <c r="Z70" s="12">
        <f t="shared" si="33"/>
        <v>0</v>
      </c>
      <c r="AA70" s="12">
        <f t="shared" si="33"/>
        <v>0</v>
      </c>
      <c r="AB70" s="12">
        <f t="shared" si="33"/>
        <v>0</v>
      </c>
      <c r="AC70" s="12">
        <f t="shared" si="33"/>
        <v>0</v>
      </c>
      <c r="AD70" s="12">
        <f t="shared" si="33"/>
        <v>0</v>
      </c>
      <c r="AE70" s="12">
        <f t="shared" si="33"/>
        <v>0</v>
      </c>
      <c r="AF70" s="12">
        <f t="shared" si="33"/>
        <v>0</v>
      </c>
      <c r="AG70" s="12">
        <f t="shared" si="33"/>
        <v>0</v>
      </c>
      <c r="AH70" s="12">
        <f t="shared" si="33"/>
        <v>0</v>
      </c>
      <c r="AI70" s="111"/>
    </row>
    <row r="71" spans="1:35" ht="38.25">
      <c r="A71" s="350"/>
      <c r="B71" s="351"/>
      <c r="C71" s="351"/>
      <c r="D71" s="351"/>
      <c r="E71" s="351"/>
      <c r="F71" s="351"/>
      <c r="G71" s="351"/>
      <c r="H71" s="352"/>
      <c r="I71" s="14" t="s">
        <v>61</v>
      </c>
      <c r="J71" s="12">
        <f>J76+J88</f>
        <v>44288.53</v>
      </c>
      <c r="K71" s="12">
        <f t="shared" si="31"/>
        <v>27583</v>
      </c>
      <c r="L71" s="12">
        <f t="shared" si="31"/>
        <v>427.05</v>
      </c>
      <c r="M71" s="12">
        <f t="shared" si="31"/>
        <v>16278.48</v>
      </c>
      <c r="N71" s="12"/>
      <c r="O71" s="12">
        <f t="shared" si="32"/>
        <v>52260.47</v>
      </c>
      <c r="P71" s="12">
        <f t="shared" si="32"/>
        <v>32547.94</v>
      </c>
      <c r="Q71" s="12">
        <f t="shared" ref="Q71:AH71" si="34">Q76+Q88</f>
        <v>6041.0120000000006</v>
      </c>
      <c r="R71" s="12">
        <f t="shared" si="34"/>
        <v>0</v>
      </c>
      <c r="S71" s="12">
        <f t="shared" si="34"/>
        <v>2754.72</v>
      </c>
      <c r="T71" s="12">
        <f t="shared" si="34"/>
        <v>0</v>
      </c>
      <c r="U71" s="12">
        <f t="shared" si="34"/>
        <v>2885.26</v>
      </c>
      <c r="V71" s="12">
        <f t="shared" si="34"/>
        <v>0</v>
      </c>
      <c r="W71" s="12">
        <f t="shared" si="34"/>
        <v>401.0320000000001</v>
      </c>
      <c r="X71" s="12">
        <f t="shared" si="34"/>
        <v>0</v>
      </c>
      <c r="Y71" s="12">
        <f t="shared" si="34"/>
        <v>0</v>
      </c>
      <c r="Z71" s="12">
        <f t="shared" si="34"/>
        <v>562</v>
      </c>
      <c r="AA71" s="12">
        <f t="shared" si="34"/>
        <v>562</v>
      </c>
      <c r="AB71" s="12">
        <f t="shared" si="34"/>
        <v>0</v>
      </c>
      <c r="AC71" s="12">
        <f t="shared" si="34"/>
        <v>0</v>
      </c>
      <c r="AD71" s="12">
        <f t="shared" si="34"/>
        <v>-6041.0120000000006</v>
      </c>
      <c r="AE71" s="12">
        <f t="shared" si="34"/>
        <v>-6041.0120000000006</v>
      </c>
      <c r="AF71" s="12">
        <f t="shared" si="34"/>
        <v>0</v>
      </c>
      <c r="AG71" s="12">
        <f t="shared" si="34"/>
        <v>0</v>
      </c>
      <c r="AH71" s="12">
        <f t="shared" si="34"/>
        <v>0</v>
      </c>
      <c r="AI71" s="111"/>
    </row>
    <row r="72" spans="1:35" ht="25.5">
      <c r="A72" s="350"/>
      <c r="B72" s="351"/>
      <c r="C72" s="351"/>
      <c r="D72" s="351"/>
      <c r="E72" s="351"/>
      <c r="F72" s="351"/>
      <c r="G72" s="351"/>
      <c r="H72" s="352"/>
      <c r="I72" s="14" t="s">
        <v>14</v>
      </c>
      <c r="J72" s="12">
        <f t="shared" si="31"/>
        <v>0</v>
      </c>
      <c r="K72" s="12">
        <f t="shared" si="31"/>
        <v>0</v>
      </c>
      <c r="L72" s="12">
        <f t="shared" si="31"/>
        <v>0</v>
      </c>
      <c r="M72" s="12">
        <f t="shared" si="31"/>
        <v>0</v>
      </c>
      <c r="N72" s="12"/>
      <c r="O72" s="12">
        <f t="shared" si="32"/>
        <v>0</v>
      </c>
      <c r="P72" s="12">
        <f t="shared" si="32"/>
        <v>0</v>
      </c>
      <c r="Q72" s="12">
        <f t="shared" ref="Q72:AH72" si="35">Q77+Q89</f>
        <v>0</v>
      </c>
      <c r="R72" s="12">
        <f t="shared" si="35"/>
        <v>0</v>
      </c>
      <c r="S72" s="12">
        <f t="shared" si="35"/>
        <v>0</v>
      </c>
      <c r="T72" s="12">
        <f t="shared" si="35"/>
        <v>0</v>
      </c>
      <c r="U72" s="12">
        <f t="shared" si="35"/>
        <v>0</v>
      </c>
      <c r="V72" s="12">
        <f t="shared" si="35"/>
        <v>0</v>
      </c>
      <c r="W72" s="12">
        <f t="shared" si="35"/>
        <v>0</v>
      </c>
      <c r="X72" s="12">
        <f t="shared" si="35"/>
        <v>0</v>
      </c>
      <c r="Y72" s="12">
        <f t="shared" si="35"/>
        <v>0</v>
      </c>
      <c r="Z72" s="12">
        <f t="shared" si="35"/>
        <v>0</v>
      </c>
      <c r="AA72" s="12">
        <f t="shared" si="35"/>
        <v>0</v>
      </c>
      <c r="AB72" s="12">
        <f t="shared" si="35"/>
        <v>0</v>
      </c>
      <c r="AC72" s="12">
        <f t="shared" si="35"/>
        <v>0</v>
      </c>
      <c r="AD72" s="12">
        <f t="shared" si="35"/>
        <v>0</v>
      </c>
      <c r="AE72" s="12">
        <f t="shared" si="35"/>
        <v>0</v>
      </c>
      <c r="AF72" s="12">
        <f t="shared" si="35"/>
        <v>0</v>
      </c>
      <c r="AG72" s="12">
        <f t="shared" si="35"/>
        <v>0</v>
      </c>
      <c r="AH72" s="12">
        <f t="shared" si="35"/>
        <v>0</v>
      </c>
      <c r="AI72" s="111"/>
    </row>
    <row r="73" spans="1:35" ht="25.5">
      <c r="A73" s="353"/>
      <c r="B73" s="354"/>
      <c r="C73" s="354"/>
      <c r="D73" s="354"/>
      <c r="E73" s="354"/>
      <c r="F73" s="354"/>
      <c r="G73" s="354"/>
      <c r="H73" s="355"/>
      <c r="I73" s="14" t="s">
        <v>13</v>
      </c>
      <c r="J73" s="12">
        <f t="shared" si="31"/>
        <v>0</v>
      </c>
      <c r="K73" s="12">
        <f t="shared" si="31"/>
        <v>0</v>
      </c>
      <c r="L73" s="12">
        <f t="shared" si="31"/>
        <v>0</v>
      </c>
      <c r="M73" s="12">
        <f t="shared" si="31"/>
        <v>0</v>
      </c>
      <c r="N73" s="12"/>
      <c r="O73" s="12">
        <f t="shared" si="32"/>
        <v>0</v>
      </c>
      <c r="P73" s="12">
        <f t="shared" si="32"/>
        <v>0</v>
      </c>
      <c r="Q73" s="12">
        <f t="shared" ref="Q73:AH73" si="36">Q78+Q90</f>
        <v>0</v>
      </c>
      <c r="R73" s="12">
        <f t="shared" si="36"/>
        <v>0</v>
      </c>
      <c r="S73" s="12">
        <f t="shared" si="36"/>
        <v>0</v>
      </c>
      <c r="T73" s="12">
        <f t="shared" si="36"/>
        <v>0</v>
      </c>
      <c r="U73" s="12">
        <f t="shared" si="36"/>
        <v>0</v>
      </c>
      <c r="V73" s="12">
        <f t="shared" si="36"/>
        <v>0</v>
      </c>
      <c r="W73" s="12">
        <f t="shared" si="36"/>
        <v>0</v>
      </c>
      <c r="X73" s="12">
        <f t="shared" si="36"/>
        <v>0</v>
      </c>
      <c r="Y73" s="12">
        <f t="shared" si="36"/>
        <v>0</v>
      </c>
      <c r="Z73" s="12">
        <f t="shared" si="36"/>
        <v>0</v>
      </c>
      <c r="AA73" s="12">
        <f t="shared" si="36"/>
        <v>0</v>
      </c>
      <c r="AB73" s="12">
        <f t="shared" si="36"/>
        <v>0</v>
      </c>
      <c r="AC73" s="12">
        <f t="shared" si="36"/>
        <v>0</v>
      </c>
      <c r="AD73" s="12">
        <f t="shared" si="36"/>
        <v>0</v>
      </c>
      <c r="AE73" s="12">
        <f t="shared" si="36"/>
        <v>0</v>
      </c>
      <c r="AF73" s="12">
        <f t="shared" si="36"/>
        <v>0</v>
      </c>
      <c r="AG73" s="12">
        <f t="shared" si="36"/>
        <v>0</v>
      </c>
      <c r="AH73" s="12">
        <f t="shared" si="36"/>
        <v>0</v>
      </c>
      <c r="AI73" s="111"/>
    </row>
    <row r="74" spans="1:35" ht="15.75" customHeight="1">
      <c r="A74" s="17" t="s">
        <v>28</v>
      </c>
      <c r="B74" s="394" t="s">
        <v>32</v>
      </c>
      <c r="C74" s="419"/>
      <c r="D74" s="419"/>
      <c r="E74" s="419"/>
      <c r="F74" s="419"/>
      <c r="G74" s="419"/>
      <c r="H74" s="420"/>
      <c r="I74" s="93"/>
      <c r="J74" s="20"/>
      <c r="K74" s="20"/>
      <c r="L74" s="20"/>
      <c r="M74" s="20"/>
      <c r="N74" s="20"/>
      <c r="O74" s="20"/>
      <c r="P74" s="20"/>
      <c r="Q74" s="111"/>
      <c r="R74" s="111"/>
      <c r="S74" s="111"/>
      <c r="T74" s="111"/>
      <c r="U74" s="111"/>
      <c r="V74" s="111"/>
      <c r="W74" s="111"/>
      <c r="X74" s="111"/>
      <c r="Y74" s="111"/>
      <c r="Z74" s="111"/>
      <c r="AA74" s="111"/>
      <c r="AB74" s="111"/>
      <c r="AC74" s="111"/>
      <c r="AD74" s="111"/>
      <c r="AE74" s="111"/>
      <c r="AF74" s="111"/>
      <c r="AG74" s="111"/>
      <c r="AH74" s="111"/>
      <c r="AI74" s="111"/>
    </row>
    <row r="75" spans="1:35" ht="51">
      <c r="A75" s="347"/>
      <c r="B75" s="348"/>
      <c r="C75" s="348"/>
      <c r="D75" s="348"/>
      <c r="E75" s="348"/>
      <c r="F75" s="348"/>
      <c r="G75" s="348"/>
      <c r="H75" s="349"/>
      <c r="I75" s="14" t="s">
        <v>60</v>
      </c>
      <c r="J75" s="12">
        <v>0</v>
      </c>
      <c r="K75" s="12">
        <f>K79+K81+K83</f>
        <v>0</v>
      </c>
      <c r="L75" s="12">
        <v>0</v>
      </c>
      <c r="M75" s="12">
        <v>0</v>
      </c>
      <c r="N75" s="12"/>
      <c r="O75" s="32"/>
      <c r="P75" s="12">
        <f>P79+P81+P83</f>
        <v>0</v>
      </c>
      <c r="Q75" s="12">
        <f t="shared" ref="Q75:AH75" si="37">Q79+Q81+Q83</f>
        <v>0</v>
      </c>
      <c r="R75" s="12">
        <f t="shared" si="37"/>
        <v>0</v>
      </c>
      <c r="S75" s="12">
        <f t="shared" si="37"/>
        <v>0</v>
      </c>
      <c r="T75" s="12">
        <f t="shared" si="37"/>
        <v>0</v>
      </c>
      <c r="U75" s="12">
        <f t="shared" si="37"/>
        <v>0</v>
      </c>
      <c r="V75" s="12">
        <f t="shared" si="37"/>
        <v>0</v>
      </c>
      <c r="W75" s="12">
        <f t="shared" si="37"/>
        <v>0</v>
      </c>
      <c r="X75" s="12">
        <f t="shared" si="37"/>
        <v>0</v>
      </c>
      <c r="Y75" s="12">
        <f t="shared" si="37"/>
        <v>0</v>
      </c>
      <c r="Z75" s="12">
        <f t="shared" si="37"/>
        <v>0</v>
      </c>
      <c r="AA75" s="12">
        <f t="shared" si="37"/>
        <v>0</v>
      </c>
      <c r="AB75" s="12">
        <f t="shared" si="37"/>
        <v>0</v>
      </c>
      <c r="AC75" s="12">
        <f t="shared" si="37"/>
        <v>0</v>
      </c>
      <c r="AD75" s="12">
        <f t="shared" si="37"/>
        <v>0</v>
      </c>
      <c r="AE75" s="12">
        <f t="shared" si="37"/>
        <v>0</v>
      </c>
      <c r="AF75" s="12">
        <f t="shared" si="37"/>
        <v>0</v>
      </c>
      <c r="AG75" s="12">
        <f t="shared" si="37"/>
        <v>0</v>
      </c>
      <c r="AH75" s="12">
        <f t="shared" si="37"/>
        <v>0</v>
      </c>
      <c r="AI75" s="111"/>
    </row>
    <row r="76" spans="1:35" ht="38.25">
      <c r="A76" s="350"/>
      <c r="B76" s="351"/>
      <c r="C76" s="351"/>
      <c r="D76" s="351"/>
      <c r="E76" s="351"/>
      <c r="F76" s="351"/>
      <c r="G76" s="351"/>
      <c r="H76" s="352"/>
      <c r="I76" s="14" t="s">
        <v>61</v>
      </c>
      <c r="J76" s="12">
        <f>J79+J81+J83</f>
        <v>16705.53</v>
      </c>
      <c r="K76" s="12">
        <f>K79+K81+K83</f>
        <v>0</v>
      </c>
      <c r="L76" s="12">
        <f>L79+L81+L83</f>
        <v>427.05</v>
      </c>
      <c r="M76" s="12">
        <f>M79+M81+M83</f>
        <v>16278.48</v>
      </c>
      <c r="N76" s="12"/>
      <c r="O76" s="12">
        <f>O79+O81+O83</f>
        <v>19712.53</v>
      </c>
      <c r="P76" s="12">
        <f>P79+P81+P83</f>
        <v>0</v>
      </c>
      <c r="Q76" s="12">
        <f t="shared" ref="Q76:AH76" si="38">Q79+Q81+Q83</f>
        <v>0</v>
      </c>
      <c r="R76" s="12">
        <f t="shared" si="38"/>
        <v>0</v>
      </c>
      <c r="S76" s="12">
        <f t="shared" si="38"/>
        <v>0</v>
      </c>
      <c r="T76" s="12">
        <f t="shared" si="38"/>
        <v>0</v>
      </c>
      <c r="U76" s="12">
        <f t="shared" si="38"/>
        <v>0</v>
      </c>
      <c r="V76" s="12">
        <f t="shared" si="38"/>
        <v>0</v>
      </c>
      <c r="W76" s="12">
        <f t="shared" si="38"/>
        <v>0</v>
      </c>
      <c r="X76" s="12">
        <f t="shared" si="38"/>
        <v>0</v>
      </c>
      <c r="Y76" s="12">
        <f t="shared" si="38"/>
        <v>0</v>
      </c>
      <c r="Z76" s="12">
        <f t="shared" si="38"/>
        <v>0</v>
      </c>
      <c r="AA76" s="12">
        <f t="shared" si="38"/>
        <v>0</v>
      </c>
      <c r="AB76" s="12">
        <f t="shared" si="38"/>
        <v>0</v>
      </c>
      <c r="AC76" s="12">
        <f t="shared" si="38"/>
        <v>0</v>
      </c>
      <c r="AD76" s="12">
        <f t="shared" si="38"/>
        <v>0</v>
      </c>
      <c r="AE76" s="12">
        <f t="shared" si="38"/>
        <v>0</v>
      </c>
      <c r="AF76" s="12">
        <f t="shared" si="38"/>
        <v>0</v>
      </c>
      <c r="AG76" s="12">
        <f t="shared" si="38"/>
        <v>0</v>
      </c>
      <c r="AH76" s="12">
        <f t="shared" si="38"/>
        <v>0</v>
      </c>
      <c r="AI76" s="111"/>
    </row>
    <row r="77" spans="1:35" ht="25.5">
      <c r="A77" s="350"/>
      <c r="B77" s="351"/>
      <c r="C77" s="351"/>
      <c r="D77" s="351"/>
      <c r="E77" s="351"/>
      <c r="F77" s="351"/>
      <c r="G77" s="351"/>
      <c r="H77" s="352"/>
      <c r="I77" s="14" t="s">
        <v>14</v>
      </c>
      <c r="J77" s="12">
        <v>0</v>
      </c>
      <c r="K77" s="12">
        <v>0</v>
      </c>
      <c r="L77" s="12">
        <v>0</v>
      </c>
      <c r="M77" s="12">
        <v>0</v>
      </c>
      <c r="N77" s="12"/>
      <c r="O77" s="12">
        <v>0</v>
      </c>
      <c r="P77" s="12">
        <v>0</v>
      </c>
      <c r="Q77" s="12">
        <v>0</v>
      </c>
      <c r="R77" s="12">
        <v>0</v>
      </c>
      <c r="S77" s="12">
        <v>0</v>
      </c>
      <c r="T77" s="12">
        <v>0</v>
      </c>
      <c r="U77" s="12">
        <v>0</v>
      </c>
      <c r="V77" s="12">
        <v>0</v>
      </c>
      <c r="W77" s="12">
        <v>0</v>
      </c>
      <c r="X77" s="12">
        <v>0</v>
      </c>
      <c r="Y77" s="12">
        <v>0</v>
      </c>
      <c r="Z77" s="12">
        <v>0</v>
      </c>
      <c r="AA77" s="12">
        <v>0</v>
      </c>
      <c r="AB77" s="12">
        <v>0</v>
      </c>
      <c r="AC77" s="12">
        <v>0</v>
      </c>
      <c r="AD77" s="12">
        <v>0</v>
      </c>
      <c r="AE77" s="12">
        <v>0</v>
      </c>
      <c r="AF77" s="12">
        <v>0</v>
      </c>
      <c r="AG77" s="12">
        <v>0</v>
      </c>
      <c r="AH77" s="12">
        <v>0</v>
      </c>
      <c r="AI77" s="111"/>
    </row>
    <row r="78" spans="1:35" ht="25.5">
      <c r="A78" s="353"/>
      <c r="B78" s="354"/>
      <c r="C78" s="354"/>
      <c r="D78" s="354"/>
      <c r="E78" s="354"/>
      <c r="F78" s="354"/>
      <c r="G78" s="354"/>
      <c r="H78" s="355"/>
      <c r="I78" s="14" t="s">
        <v>13</v>
      </c>
      <c r="J78" s="12">
        <v>0</v>
      </c>
      <c r="K78" s="12">
        <v>0</v>
      </c>
      <c r="L78" s="12">
        <v>0</v>
      </c>
      <c r="M78" s="12">
        <v>0</v>
      </c>
      <c r="N78" s="12"/>
      <c r="O78" s="12">
        <v>0</v>
      </c>
      <c r="P78" s="12">
        <v>0</v>
      </c>
      <c r="Q78" s="12">
        <v>0</v>
      </c>
      <c r="R78" s="12">
        <v>0</v>
      </c>
      <c r="S78" s="12">
        <v>0</v>
      </c>
      <c r="T78" s="12">
        <v>0</v>
      </c>
      <c r="U78" s="12">
        <v>0</v>
      </c>
      <c r="V78" s="12">
        <v>0</v>
      </c>
      <c r="W78" s="12">
        <v>0</v>
      </c>
      <c r="X78" s="12">
        <v>0</v>
      </c>
      <c r="Y78" s="12">
        <v>0</v>
      </c>
      <c r="Z78" s="12">
        <v>0</v>
      </c>
      <c r="AA78" s="12">
        <v>0</v>
      </c>
      <c r="AB78" s="12">
        <v>0</v>
      </c>
      <c r="AC78" s="12">
        <v>0</v>
      </c>
      <c r="AD78" s="12">
        <v>0</v>
      </c>
      <c r="AE78" s="12">
        <v>0</v>
      </c>
      <c r="AF78" s="12">
        <v>0</v>
      </c>
      <c r="AG78" s="12">
        <v>0</v>
      </c>
      <c r="AH78" s="12">
        <v>0</v>
      </c>
      <c r="AI78" s="111"/>
    </row>
    <row r="79" spans="1:35" ht="25.5" customHeight="1">
      <c r="A79" s="377" t="s">
        <v>67</v>
      </c>
      <c r="B79" s="185" t="s">
        <v>40</v>
      </c>
      <c r="C79" s="326" t="s">
        <v>22</v>
      </c>
      <c r="D79" s="326">
        <v>800</v>
      </c>
      <c r="E79" s="344"/>
      <c r="F79" s="344"/>
      <c r="G79" s="330">
        <v>2018</v>
      </c>
      <c r="H79" s="330">
        <v>2018</v>
      </c>
      <c r="I79" s="330" t="s">
        <v>61</v>
      </c>
      <c r="J79" s="11">
        <f>J80</f>
        <v>2359.2199999999998</v>
      </c>
      <c r="K79" s="11">
        <f>K80</f>
        <v>0</v>
      </c>
      <c r="L79" s="11">
        <f>L80</f>
        <v>0</v>
      </c>
      <c r="M79" s="11">
        <f>M80</f>
        <v>2359.2199999999998</v>
      </c>
      <c r="N79" s="11"/>
      <c r="O79" s="11">
        <f>O80</f>
        <v>2783.88</v>
      </c>
      <c r="P79" s="11">
        <f>P80</f>
        <v>0</v>
      </c>
      <c r="Q79" s="111"/>
      <c r="R79" s="111"/>
      <c r="S79" s="111"/>
      <c r="T79" s="111"/>
      <c r="U79" s="111"/>
      <c r="V79" s="111"/>
      <c r="W79" s="111"/>
      <c r="X79" s="111"/>
      <c r="Y79" s="111"/>
      <c r="Z79" s="111"/>
      <c r="AA79" s="111"/>
      <c r="AB79" s="111"/>
      <c r="AC79" s="111"/>
      <c r="AD79" s="111"/>
      <c r="AE79" s="111"/>
      <c r="AF79" s="111"/>
      <c r="AG79" s="111"/>
      <c r="AH79" s="111"/>
      <c r="AI79" s="111"/>
    </row>
    <row r="80" spans="1:35">
      <c r="A80" s="378"/>
      <c r="B80" s="8" t="s">
        <v>39</v>
      </c>
      <c r="C80" s="327"/>
      <c r="D80" s="327"/>
      <c r="E80" s="345"/>
      <c r="F80" s="402"/>
      <c r="G80" s="331"/>
      <c r="H80" s="331"/>
      <c r="I80" s="331"/>
      <c r="J80" s="12">
        <f>K80+L80+M80</f>
        <v>2359.2199999999998</v>
      </c>
      <c r="K80" s="12">
        <v>0</v>
      </c>
      <c r="L80" s="12">
        <v>0</v>
      </c>
      <c r="M80" s="12">
        <v>2359.2199999999998</v>
      </c>
      <c r="N80" s="12"/>
      <c r="O80" s="12">
        <v>2783.88</v>
      </c>
      <c r="P80" s="12">
        <v>0</v>
      </c>
      <c r="Q80" s="111"/>
      <c r="R80" s="111"/>
      <c r="S80" s="111"/>
      <c r="T80" s="111"/>
      <c r="U80" s="111"/>
      <c r="V80" s="111"/>
      <c r="W80" s="111"/>
      <c r="X80" s="111"/>
      <c r="Y80" s="111"/>
      <c r="Z80" s="111"/>
      <c r="AA80" s="111"/>
      <c r="AB80" s="111"/>
      <c r="AC80" s="111"/>
      <c r="AD80" s="111"/>
      <c r="AE80" s="111"/>
      <c r="AF80" s="111"/>
      <c r="AG80" s="111"/>
      <c r="AH80" s="111"/>
      <c r="AI80" s="111"/>
    </row>
    <row r="81" spans="1:35" ht="25.5" customHeight="1">
      <c r="A81" s="377" t="s">
        <v>80</v>
      </c>
      <c r="B81" s="185" t="s">
        <v>23</v>
      </c>
      <c r="C81" s="326">
        <v>400</v>
      </c>
      <c r="D81" s="326">
        <v>200</v>
      </c>
      <c r="E81" s="392"/>
      <c r="F81" s="393"/>
      <c r="G81" s="330">
        <v>2018</v>
      </c>
      <c r="H81" s="330">
        <v>2018</v>
      </c>
      <c r="I81" s="330" t="s">
        <v>61</v>
      </c>
      <c r="J81" s="52">
        <f>J82</f>
        <v>2151.33</v>
      </c>
      <c r="K81" s="52">
        <f>K82</f>
        <v>0</v>
      </c>
      <c r="L81" s="52">
        <f>L82</f>
        <v>0</v>
      </c>
      <c r="M81" s="52">
        <f>M82</f>
        <v>2151.33</v>
      </c>
      <c r="N81" s="52"/>
      <c r="O81" s="52">
        <f>O82</f>
        <v>2538.5700000000002</v>
      </c>
      <c r="P81" s="52">
        <f>P82</f>
        <v>0</v>
      </c>
      <c r="Q81" s="111"/>
      <c r="R81" s="111"/>
      <c r="S81" s="111"/>
      <c r="T81" s="111"/>
      <c r="U81" s="111"/>
      <c r="V81" s="111"/>
      <c r="W81" s="111"/>
      <c r="X81" s="111"/>
      <c r="Y81" s="111"/>
      <c r="Z81" s="111"/>
      <c r="AA81" s="111"/>
      <c r="AB81" s="111"/>
      <c r="AC81" s="111"/>
      <c r="AD81" s="111"/>
      <c r="AE81" s="111"/>
      <c r="AF81" s="111"/>
      <c r="AG81" s="111"/>
      <c r="AH81" s="111"/>
      <c r="AI81" s="111"/>
    </row>
    <row r="82" spans="1:35">
      <c r="A82" s="378"/>
      <c r="B82" s="4" t="s">
        <v>39</v>
      </c>
      <c r="C82" s="402"/>
      <c r="D82" s="402"/>
      <c r="E82" s="392"/>
      <c r="F82" s="393"/>
      <c r="G82" s="331"/>
      <c r="H82" s="331"/>
      <c r="I82" s="331"/>
      <c r="J82" s="16">
        <f>K82+L82+M82</f>
        <v>2151.33</v>
      </c>
      <c r="K82" s="16">
        <v>0</v>
      </c>
      <c r="L82" s="16">
        <v>0</v>
      </c>
      <c r="M82" s="16">
        <v>2151.33</v>
      </c>
      <c r="N82" s="16"/>
      <c r="O82" s="16">
        <v>2538.5700000000002</v>
      </c>
      <c r="P82" s="16">
        <v>0</v>
      </c>
      <c r="Q82" s="111"/>
      <c r="R82" s="111"/>
      <c r="S82" s="111"/>
      <c r="T82" s="111"/>
      <c r="U82" s="111"/>
      <c r="V82" s="111"/>
      <c r="W82" s="111"/>
      <c r="X82" s="111"/>
      <c r="Y82" s="111"/>
      <c r="Z82" s="111"/>
      <c r="AA82" s="111"/>
      <c r="AB82" s="111"/>
      <c r="AC82" s="111"/>
      <c r="AD82" s="111"/>
      <c r="AE82" s="111"/>
      <c r="AF82" s="111"/>
      <c r="AG82" s="111"/>
      <c r="AH82" s="111"/>
      <c r="AI82" s="111"/>
    </row>
    <row r="83" spans="1:35" ht="29.25" customHeight="1">
      <c r="A83" s="377" t="s">
        <v>81</v>
      </c>
      <c r="B83" s="185" t="s">
        <v>24</v>
      </c>
      <c r="C83" s="389">
        <v>160</v>
      </c>
      <c r="D83" s="389">
        <v>280</v>
      </c>
      <c r="E83" s="84"/>
      <c r="F83" s="438"/>
      <c r="G83" s="80"/>
      <c r="H83" s="80"/>
      <c r="I83" s="324" t="s">
        <v>61</v>
      </c>
      <c r="J83" s="70">
        <f>K83+L83+M83</f>
        <v>12194.98</v>
      </c>
      <c r="K83" s="70">
        <f>K84+K85</f>
        <v>0</v>
      </c>
      <c r="L83" s="70">
        <f>L84+L85</f>
        <v>427.05</v>
      </c>
      <c r="M83" s="70">
        <f>M84+M85</f>
        <v>11767.93</v>
      </c>
      <c r="N83" s="70"/>
      <c r="O83" s="70">
        <f>O84+O85</f>
        <v>14390.08</v>
      </c>
      <c r="P83" s="70">
        <f>P84+P85</f>
        <v>0</v>
      </c>
      <c r="Q83" s="111"/>
      <c r="R83" s="111"/>
      <c r="S83" s="111"/>
      <c r="T83" s="111"/>
      <c r="U83" s="111"/>
      <c r="V83" s="111"/>
      <c r="W83" s="111"/>
      <c r="X83" s="111"/>
      <c r="Y83" s="111"/>
      <c r="Z83" s="111"/>
      <c r="AA83" s="111"/>
      <c r="AB83" s="111"/>
      <c r="AC83" s="111"/>
      <c r="AD83" s="111"/>
      <c r="AE83" s="111"/>
      <c r="AF83" s="111"/>
      <c r="AG83" s="111"/>
      <c r="AH83" s="111"/>
      <c r="AI83" s="111"/>
    </row>
    <row r="84" spans="1:35">
      <c r="A84" s="378"/>
      <c r="B84" s="8" t="s">
        <v>39</v>
      </c>
      <c r="C84" s="390"/>
      <c r="D84" s="390"/>
      <c r="E84" s="84"/>
      <c r="F84" s="439"/>
      <c r="G84" s="80">
        <v>2017</v>
      </c>
      <c r="H84" s="80">
        <v>2017</v>
      </c>
      <c r="I84" s="452"/>
      <c r="J84" s="71">
        <f>K84+L84+M84</f>
        <v>427.05</v>
      </c>
      <c r="K84" s="71">
        <v>0</v>
      </c>
      <c r="L84" s="71">
        <v>427.05</v>
      </c>
      <c r="M84" s="71">
        <v>0</v>
      </c>
      <c r="N84" s="71"/>
      <c r="O84" s="71">
        <v>503.92</v>
      </c>
      <c r="P84" s="71">
        <v>0</v>
      </c>
      <c r="Q84" s="111"/>
      <c r="R84" s="111"/>
      <c r="S84" s="111"/>
      <c r="T84" s="111"/>
      <c r="U84" s="111"/>
      <c r="V84" s="111"/>
      <c r="W84" s="111"/>
      <c r="X84" s="111"/>
      <c r="Y84" s="111"/>
      <c r="Z84" s="111"/>
      <c r="AA84" s="111"/>
      <c r="AB84" s="111"/>
      <c r="AC84" s="111"/>
      <c r="AD84" s="111"/>
      <c r="AE84" s="111"/>
      <c r="AF84" s="111"/>
      <c r="AG84" s="111"/>
      <c r="AH84" s="111"/>
      <c r="AI84" s="111"/>
    </row>
    <row r="85" spans="1:35">
      <c r="A85" s="379"/>
      <c r="B85" s="8" t="s">
        <v>41</v>
      </c>
      <c r="C85" s="391"/>
      <c r="D85" s="391"/>
      <c r="E85" s="84"/>
      <c r="F85" s="440"/>
      <c r="G85" s="80">
        <v>2018</v>
      </c>
      <c r="H85" s="80">
        <v>2018</v>
      </c>
      <c r="I85" s="325"/>
      <c r="J85" s="71">
        <f>K85+L85+M85</f>
        <v>11767.93</v>
      </c>
      <c r="K85" s="71">
        <v>0</v>
      </c>
      <c r="L85" s="71">
        <v>0</v>
      </c>
      <c r="M85" s="71">
        <v>11767.93</v>
      </c>
      <c r="N85" s="71"/>
      <c r="O85" s="71">
        <v>13886.16</v>
      </c>
      <c r="P85" s="71">
        <v>0</v>
      </c>
      <c r="Q85" s="111"/>
      <c r="R85" s="111"/>
      <c r="S85" s="111"/>
      <c r="T85" s="111"/>
      <c r="U85" s="111"/>
      <c r="V85" s="111"/>
      <c r="W85" s="111"/>
      <c r="X85" s="111"/>
      <c r="Y85" s="111"/>
      <c r="Z85" s="111"/>
      <c r="AA85" s="111"/>
      <c r="AB85" s="111"/>
      <c r="AC85" s="111"/>
      <c r="AD85" s="111"/>
      <c r="AE85" s="111"/>
      <c r="AF85" s="111"/>
      <c r="AG85" s="111"/>
      <c r="AH85" s="111"/>
      <c r="AI85" s="111"/>
    </row>
    <row r="86" spans="1:35" ht="15.75" customHeight="1">
      <c r="A86" s="17" t="s">
        <v>29</v>
      </c>
      <c r="B86" s="474" t="s">
        <v>33</v>
      </c>
      <c r="C86" s="475"/>
      <c r="D86" s="475"/>
      <c r="E86" s="475"/>
      <c r="F86" s="475"/>
      <c r="G86" s="475"/>
      <c r="H86" s="476"/>
      <c r="I86" s="93"/>
      <c r="J86" s="20"/>
      <c r="K86" s="20"/>
      <c r="L86" s="20"/>
      <c r="M86" s="20"/>
      <c r="N86" s="20"/>
      <c r="O86" s="20"/>
      <c r="P86" s="20"/>
      <c r="Q86" s="111"/>
      <c r="R86" s="111"/>
      <c r="S86" s="111"/>
      <c r="T86" s="111"/>
      <c r="U86" s="111"/>
      <c r="V86" s="111"/>
      <c r="W86" s="111"/>
      <c r="X86" s="111"/>
      <c r="Y86" s="111"/>
      <c r="Z86" s="111"/>
      <c r="AA86" s="111"/>
      <c r="AB86" s="111"/>
      <c r="AC86" s="111"/>
      <c r="AD86" s="111"/>
      <c r="AE86" s="111"/>
      <c r="AF86" s="111"/>
      <c r="AG86" s="111"/>
      <c r="AH86" s="111"/>
      <c r="AI86" s="111"/>
    </row>
    <row r="87" spans="1:35" ht="51">
      <c r="A87" s="383"/>
      <c r="B87" s="477"/>
      <c r="C87" s="478"/>
      <c r="D87" s="478"/>
      <c r="E87" s="478"/>
      <c r="F87" s="478"/>
      <c r="G87" s="478"/>
      <c r="H87" s="479"/>
      <c r="I87" s="14" t="s">
        <v>60</v>
      </c>
      <c r="J87" s="12">
        <v>0</v>
      </c>
      <c r="K87" s="12">
        <v>0</v>
      </c>
      <c r="L87" s="12">
        <v>0</v>
      </c>
      <c r="M87" s="12">
        <v>0</v>
      </c>
      <c r="N87" s="12"/>
      <c r="O87" s="12">
        <v>0</v>
      </c>
      <c r="P87" s="12">
        <v>0</v>
      </c>
      <c r="Q87" s="111"/>
      <c r="R87" s="111"/>
      <c r="S87" s="111"/>
      <c r="T87" s="111"/>
      <c r="U87" s="111"/>
      <c r="V87" s="111"/>
      <c r="W87" s="111"/>
      <c r="X87" s="111"/>
      <c r="Y87" s="111"/>
      <c r="Z87" s="111"/>
      <c r="AA87" s="111"/>
      <c r="AB87" s="111"/>
      <c r="AC87" s="111"/>
      <c r="AD87" s="111"/>
      <c r="AE87" s="111"/>
      <c r="AF87" s="111"/>
      <c r="AG87" s="111"/>
      <c r="AH87" s="111"/>
      <c r="AI87" s="111"/>
    </row>
    <row r="88" spans="1:35" ht="38.25">
      <c r="A88" s="384"/>
      <c r="B88" s="477"/>
      <c r="C88" s="478"/>
      <c r="D88" s="478"/>
      <c r="E88" s="478"/>
      <c r="F88" s="478"/>
      <c r="G88" s="478"/>
      <c r="H88" s="479"/>
      <c r="I88" s="14" t="s">
        <v>61</v>
      </c>
      <c r="J88" s="12">
        <f>J91+J95</f>
        <v>27583</v>
      </c>
      <c r="K88" s="12">
        <f>K91+K95</f>
        <v>27583</v>
      </c>
      <c r="L88" s="12">
        <f>L91+L95</f>
        <v>0</v>
      </c>
      <c r="M88" s="12">
        <f>M91+M95</f>
        <v>0</v>
      </c>
      <c r="N88" s="12"/>
      <c r="O88" s="12">
        <f>O91+O95</f>
        <v>32547.94</v>
      </c>
      <c r="P88" s="12">
        <f t="shared" ref="P88:AH88" si="39">P91+P95</f>
        <v>32547.94</v>
      </c>
      <c r="Q88" s="12">
        <f t="shared" si="39"/>
        <v>6041.0120000000006</v>
      </c>
      <c r="R88" s="12">
        <f t="shared" si="39"/>
        <v>0</v>
      </c>
      <c r="S88" s="12">
        <f t="shared" si="39"/>
        <v>2754.72</v>
      </c>
      <c r="T88" s="12">
        <f t="shared" si="39"/>
        <v>0</v>
      </c>
      <c r="U88" s="12">
        <f t="shared" si="39"/>
        <v>2885.26</v>
      </c>
      <c r="V88" s="12">
        <f t="shared" si="39"/>
        <v>0</v>
      </c>
      <c r="W88" s="12">
        <f t="shared" si="39"/>
        <v>401.0320000000001</v>
      </c>
      <c r="X88" s="12">
        <f t="shared" si="39"/>
        <v>0</v>
      </c>
      <c r="Y88" s="12">
        <f t="shared" si="39"/>
        <v>0</v>
      </c>
      <c r="Z88" s="12">
        <f t="shared" si="39"/>
        <v>562</v>
      </c>
      <c r="AA88" s="12">
        <f t="shared" si="39"/>
        <v>562</v>
      </c>
      <c r="AB88" s="12">
        <f t="shared" si="39"/>
        <v>0</v>
      </c>
      <c r="AC88" s="12">
        <f t="shared" si="39"/>
        <v>0</v>
      </c>
      <c r="AD88" s="12">
        <f t="shared" si="39"/>
        <v>-6041.0120000000006</v>
      </c>
      <c r="AE88" s="12">
        <f t="shared" si="39"/>
        <v>-6041.0120000000006</v>
      </c>
      <c r="AF88" s="12">
        <f t="shared" si="39"/>
        <v>0</v>
      </c>
      <c r="AG88" s="12">
        <f t="shared" si="39"/>
        <v>0</v>
      </c>
      <c r="AH88" s="12">
        <f t="shared" si="39"/>
        <v>0</v>
      </c>
      <c r="AI88" s="111"/>
    </row>
    <row r="89" spans="1:35" ht="25.5">
      <c r="A89" s="384"/>
      <c r="B89" s="477"/>
      <c r="C89" s="478"/>
      <c r="D89" s="478"/>
      <c r="E89" s="478"/>
      <c r="F89" s="478"/>
      <c r="G89" s="478"/>
      <c r="H89" s="479"/>
      <c r="I89" s="14" t="s">
        <v>14</v>
      </c>
      <c r="J89" s="12">
        <v>0</v>
      </c>
      <c r="K89" s="12">
        <v>0</v>
      </c>
      <c r="L89" s="12">
        <v>0</v>
      </c>
      <c r="M89" s="12">
        <v>0</v>
      </c>
      <c r="N89" s="12"/>
      <c r="O89" s="12">
        <v>0</v>
      </c>
      <c r="P89" s="12">
        <v>0</v>
      </c>
      <c r="Q89" s="111"/>
      <c r="R89" s="111"/>
      <c r="S89" s="111"/>
      <c r="T89" s="111"/>
      <c r="U89" s="111"/>
      <c r="V89" s="111"/>
      <c r="W89" s="111"/>
      <c r="X89" s="111"/>
      <c r="Y89" s="111"/>
      <c r="Z89" s="111"/>
      <c r="AA89" s="111"/>
      <c r="AB89" s="111"/>
      <c r="AC89" s="111"/>
      <c r="AD89" s="111"/>
      <c r="AE89" s="111"/>
      <c r="AF89" s="111"/>
      <c r="AG89" s="111"/>
      <c r="AH89" s="111"/>
      <c r="AI89" s="111"/>
    </row>
    <row r="90" spans="1:35" ht="25.5">
      <c r="A90" s="385"/>
      <c r="B90" s="480"/>
      <c r="C90" s="481"/>
      <c r="D90" s="481"/>
      <c r="E90" s="481"/>
      <c r="F90" s="481"/>
      <c r="G90" s="481"/>
      <c r="H90" s="482"/>
      <c r="I90" s="14" t="s">
        <v>13</v>
      </c>
      <c r="J90" s="12">
        <v>0</v>
      </c>
      <c r="K90" s="12">
        <v>0</v>
      </c>
      <c r="L90" s="12">
        <v>0</v>
      </c>
      <c r="M90" s="12">
        <v>0</v>
      </c>
      <c r="N90" s="12"/>
      <c r="O90" s="12">
        <v>0</v>
      </c>
      <c r="P90" s="12">
        <v>0</v>
      </c>
      <c r="Q90" s="111"/>
      <c r="R90" s="111"/>
      <c r="S90" s="111"/>
      <c r="T90" s="111"/>
      <c r="U90" s="111"/>
      <c r="V90" s="111"/>
      <c r="W90" s="111"/>
      <c r="X90" s="111"/>
      <c r="Y90" s="111"/>
      <c r="Z90" s="111"/>
      <c r="AA90" s="111"/>
      <c r="AB90" s="111"/>
      <c r="AC90" s="111"/>
      <c r="AD90" s="111"/>
      <c r="AE90" s="111"/>
      <c r="AF90" s="111"/>
      <c r="AG90" s="111"/>
      <c r="AH90" s="111"/>
      <c r="AI90" s="111"/>
    </row>
    <row r="91" spans="1:35" ht="149.25" customHeight="1">
      <c r="A91" s="377" t="s">
        <v>68</v>
      </c>
      <c r="B91" s="185" t="s">
        <v>58</v>
      </c>
      <c r="C91" s="392"/>
      <c r="D91" s="392"/>
      <c r="E91" s="392"/>
      <c r="F91" s="392"/>
      <c r="G91" s="330">
        <v>2016</v>
      </c>
      <c r="H91" s="330">
        <v>2016</v>
      </c>
      <c r="I91" s="330" t="s">
        <v>61</v>
      </c>
      <c r="J91" s="11">
        <f>K91+L91+M91</f>
        <v>181.73</v>
      </c>
      <c r="K91" s="11">
        <f>K92</f>
        <v>181.73</v>
      </c>
      <c r="L91" s="11">
        <f>L92</f>
        <v>0</v>
      </c>
      <c r="M91" s="11">
        <f>M92</f>
        <v>0</v>
      </c>
      <c r="N91" s="11"/>
      <c r="O91" s="11">
        <f>O92</f>
        <v>214.44</v>
      </c>
      <c r="P91" s="214">
        <f>P92</f>
        <v>214.44</v>
      </c>
      <c r="Q91" s="11">
        <f>Q92</f>
        <v>130</v>
      </c>
      <c r="R91" s="11">
        <f t="shared" ref="R91:AH91" si="40">R92</f>
        <v>0</v>
      </c>
      <c r="S91" s="11">
        <f t="shared" si="40"/>
        <v>27.12</v>
      </c>
      <c r="T91" s="11">
        <f t="shared" si="40"/>
        <v>0</v>
      </c>
      <c r="U91" s="11">
        <f t="shared" si="40"/>
        <v>177.46</v>
      </c>
      <c r="V91" s="11">
        <f t="shared" si="40"/>
        <v>0</v>
      </c>
      <c r="W91" s="11">
        <f t="shared" si="40"/>
        <v>-74.58</v>
      </c>
      <c r="X91" s="11">
        <f t="shared" si="40"/>
        <v>0</v>
      </c>
      <c r="Y91" s="11">
        <f t="shared" si="40"/>
        <v>0</v>
      </c>
      <c r="Z91" s="11">
        <f t="shared" si="40"/>
        <v>130</v>
      </c>
      <c r="AA91" s="11">
        <f t="shared" si="40"/>
        <v>130</v>
      </c>
      <c r="AB91" s="11">
        <f t="shared" si="40"/>
        <v>0</v>
      </c>
      <c r="AC91" s="11">
        <f t="shared" si="40"/>
        <v>0</v>
      </c>
      <c r="AD91" s="11">
        <f t="shared" si="40"/>
        <v>-130</v>
      </c>
      <c r="AE91" s="11">
        <f t="shared" si="40"/>
        <v>-130</v>
      </c>
      <c r="AF91" s="11">
        <f t="shared" si="40"/>
        <v>0</v>
      </c>
      <c r="AG91" s="11">
        <f t="shared" si="40"/>
        <v>0</v>
      </c>
      <c r="AH91" s="11">
        <f t="shared" si="40"/>
        <v>0</v>
      </c>
      <c r="AI91" s="469" t="s">
        <v>200</v>
      </c>
    </row>
    <row r="92" spans="1:35">
      <c r="A92" s="378"/>
      <c r="B92" s="15" t="s">
        <v>39</v>
      </c>
      <c r="C92" s="393"/>
      <c r="D92" s="393"/>
      <c r="E92" s="392"/>
      <c r="F92" s="393"/>
      <c r="G92" s="332"/>
      <c r="H92" s="332"/>
      <c r="I92" s="332"/>
      <c r="J92" s="12">
        <f>K92+L92+M92</f>
        <v>181.73</v>
      </c>
      <c r="K92" s="12">
        <v>181.73</v>
      </c>
      <c r="L92" s="12">
        <v>0</v>
      </c>
      <c r="M92" s="12">
        <v>0</v>
      </c>
      <c r="N92" s="12"/>
      <c r="O92" s="12">
        <v>214.44</v>
      </c>
      <c r="P92" s="12">
        <v>214.44</v>
      </c>
      <c r="Q92" s="111">
        <f>SUM(Q93:Q94)</f>
        <v>130</v>
      </c>
      <c r="R92" s="111">
        <f t="shared" ref="R92:AH92" si="41">SUM(R93:R94)</f>
        <v>0</v>
      </c>
      <c r="S92" s="111">
        <f t="shared" si="41"/>
        <v>27.12</v>
      </c>
      <c r="T92" s="111">
        <f t="shared" si="41"/>
        <v>0</v>
      </c>
      <c r="U92" s="111">
        <f t="shared" si="41"/>
        <v>177.46</v>
      </c>
      <c r="V92" s="111">
        <f t="shared" si="41"/>
        <v>0</v>
      </c>
      <c r="W92" s="111">
        <f t="shared" si="41"/>
        <v>-74.58</v>
      </c>
      <c r="X92" s="111">
        <f t="shared" si="41"/>
        <v>0</v>
      </c>
      <c r="Y92" s="111">
        <f t="shared" si="41"/>
        <v>0</v>
      </c>
      <c r="Z92" s="111">
        <f t="shared" si="41"/>
        <v>130</v>
      </c>
      <c r="AA92" s="111">
        <f>SUM(AA93:AA94)</f>
        <v>130</v>
      </c>
      <c r="AB92" s="111">
        <f t="shared" si="41"/>
        <v>0</v>
      </c>
      <c r="AC92" s="111">
        <f t="shared" si="41"/>
        <v>0</v>
      </c>
      <c r="AD92" s="111">
        <f t="shared" si="41"/>
        <v>-130</v>
      </c>
      <c r="AE92" s="111">
        <f t="shared" si="41"/>
        <v>-130</v>
      </c>
      <c r="AF92" s="111">
        <f t="shared" si="41"/>
        <v>0</v>
      </c>
      <c r="AG92" s="111">
        <f t="shared" si="41"/>
        <v>0</v>
      </c>
      <c r="AH92" s="111">
        <f t="shared" si="41"/>
        <v>0</v>
      </c>
      <c r="AI92" s="470"/>
    </row>
    <row r="93" spans="1:35" s="201" customFormat="1">
      <c r="A93" s="192"/>
      <c r="B93" s="202" t="s">
        <v>167</v>
      </c>
      <c r="C93" s="203"/>
      <c r="D93" s="203"/>
      <c r="E93" s="204"/>
      <c r="F93" s="203"/>
      <c r="G93" s="205"/>
      <c r="H93" s="205"/>
      <c r="I93" s="205"/>
      <c r="J93" s="198"/>
      <c r="K93" s="198"/>
      <c r="L93" s="198"/>
      <c r="M93" s="198"/>
      <c r="N93" s="198"/>
      <c r="O93" s="198"/>
      <c r="P93" s="199">
        <f>R93+T93+V93+X93</f>
        <v>0</v>
      </c>
      <c r="Q93" s="199">
        <f>S93+U93+W93+Y93</f>
        <v>130</v>
      </c>
      <c r="R93" s="279"/>
      <c r="S93" s="279">
        <v>0</v>
      </c>
      <c r="T93" s="279">
        <v>0</v>
      </c>
      <c r="U93" s="200">
        <v>130</v>
      </c>
      <c r="V93" s="200"/>
      <c r="W93" s="200"/>
      <c r="X93" s="200"/>
      <c r="Y93" s="200"/>
      <c r="Z93" s="200">
        <f>AA93</f>
        <v>130</v>
      </c>
      <c r="AA93" s="200">
        <v>130</v>
      </c>
      <c r="AB93" s="200"/>
      <c r="AC93" s="200"/>
      <c r="AD93" s="279">
        <f>P93-Q93</f>
        <v>-130</v>
      </c>
      <c r="AE93" s="200">
        <f>AD93</f>
        <v>-130</v>
      </c>
      <c r="AF93" s="200"/>
      <c r="AG93" s="200"/>
      <c r="AH93" s="200"/>
      <c r="AI93" s="200"/>
    </row>
    <row r="94" spans="1:35" s="201" customFormat="1">
      <c r="A94" s="192"/>
      <c r="B94" s="202" t="s">
        <v>177</v>
      </c>
      <c r="C94" s="203"/>
      <c r="D94" s="203"/>
      <c r="E94" s="204"/>
      <c r="F94" s="203"/>
      <c r="G94" s="205"/>
      <c r="H94" s="205"/>
      <c r="I94" s="205"/>
      <c r="J94" s="198"/>
      <c r="K94" s="198"/>
      <c r="L94" s="198"/>
      <c r="M94" s="198"/>
      <c r="N94" s="198"/>
      <c r="O94" s="198"/>
      <c r="P94" s="199">
        <f>R94+T94+V94+X94</f>
        <v>0</v>
      </c>
      <c r="Q94" s="199">
        <f>S94+U94+W94+Y94</f>
        <v>0</v>
      </c>
      <c r="R94" s="279">
        <v>0</v>
      </c>
      <c r="S94" s="279">
        <v>27.12</v>
      </c>
      <c r="T94" s="279">
        <v>0</v>
      </c>
      <c r="U94" s="200">
        <f>27.12+20.34</f>
        <v>47.46</v>
      </c>
      <c r="V94" s="200">
        <v>0</v>
      </c>
      <c r="W94" s="200">
        <v>-74.58</v>
      </c>
      <c r="X94" s="200"/>
      <c r="Y94" s="200"/>
      <c r="Z94" s="200">
        <f>AA94</f>
        <v>0</v>
      </c>
      <c r="AA94" s="200">
        <v>0</v>
      </c>
      <c r="AB94" s="200"/>
      <c r="AC94" s="200"/>
      <c r="AD94" s="279">
        <f>P94-Q94</f>
        <v>0</v>
      </c>
      <c r="AE94" s="200">
        <f>AD94</f>
        <v>0</v>
      </c>
      <c r="AF94" s="200"/>
      <c r="AG94" s="200"/>
      <c r="AH94" s="200"/>
      <c r="AI94" s="200"/>
    </row>
    <row r="95" spans="1:35" ht="409.6" customHeight="1">
      <c r="A95" s="365" t="s">
        <v>82</v>
      </c>
      <c r="B95" s="186" t="s">
        <v>27</v>
      </c>
      <c r="C95" s="429"/>
      <c r="D95" s="429"/>
      <c r="E95" s="429"/>
      <c r="F95" s="86"/>
      <c r="G95" s="430">
        <v>2016</v>
      </c>
      <c r="H95" s="430">
        <v>2016</v>
      </c>
      <c r="I95" s="330" t="s">
        <v>61</v>
      </c>
      <c r="J95" s="52">
        <f>K95+L95+M95</f>
        <v>27401.27</v>
      </c>
      <c r="K95" s="52">
        <f>K96</f>
        <v>27401.27</v>
      </c>
      <c r="L95" s="52">
        <f>L96</f>
        <v>0</v>
      </c>
      <c r="M95" s="52">
        <f>M96</f>
        <v>0</v>
      </c>
      <c r="N95" s="52"/>
      <c r="O95" s="52">
        <f>O96</f>
        <v>32333.5</v>
      </c>
      <c r="P95" s="213">
        <f>P96</f>
        <v>32333.5</v>
      </c>
      <c r="Q95" s="11">
        <f>Q96</f>
        <v>5911.0120000000006</v>
      </c>
      <c r="R95" s="11">
        <f t="shared" ref="R95:AH95" si="42">R96</f>
        <v>0</v>
      </c>
      <c r="S95" s="11">
        <f t="shared" si="42"/>
        <v>2727.6</v>
      </c>
      <c r="T95" s="11">
        <f t="shared" si="42"/>
        <v>0</v>
      </c>
      <c r="U95" s="11">
        <f t="shared" si="42"/>
        <v>2707.8</v>
      </c>
      <c r="V95" s="11">
        <f t="shared" si="42"/>
        <v>0</v>
      </c>
      <c r="W95" s="11">
        <f t="shared" si="42"/>
        <v>475.61200000000008</v>
      </c>
      <c r="X95" s="11">
        <f t="shared" si="42"/>
        <v>0</v>
      </c>
      <c r="Y95" s="11">
        <f t="shared" si="42"/>
        <v>0</v>
      </c>
      <c r="Z95" s="11">
        <f t="shared" si="42"/>
        <v>432</v>
      </c>
      <c r="AA95" s="11">
        <f t="shared" si="42"/>
        <v>432</v>
      </c>
      <c r="AB95" s="11">
        <f t="shared" si="42"/>
        <v>0</v>
      </c>
      <c r="AC95" s="11">
        <f t="shared" si="42"/>
        <v>0</v>
      </c>
      <c r="AD95" s="11">
        <f t="shared" si="42"/>
        <v>-5911.0120000000006</v>
      </c>
      <c r="AE95" s="11">
        <f t="shared" si="42"/>
        <v>-5911.0120000000006</v>
      </c>
      <c r="AF95" s="11">
        <f t="shared" si="42"/>
        <v>0</v>
      </c>
      <c r="AG95" s="11">
        <f t="shared" si="42"/>
        <v>0</v>
      </c>
      <c r="AH95" s="11">
        <f t="shared" si="42"/>
        <v>0</v>
      </c>
      <c r="AI95" s="471" t="s">
        <v>201</v>
      </c>
    </row>
    <row r="96" spans="1:35" ht="72" customHeight="1">
      <c r="A96" s="366"/>
      <c r="B96" s="88" t="s">
        <v>39</v>
      </c>
      <c r="C96" s="328"/>
      <c r="D96" s="328"/>
      <c r="E96" s="328"/>
      <c r="F96" s="89"/>
      <c r="G96" s="431"/>
      <c r="H96" s="431"/>
      <c r="I96" s="332"/>
      <c r="J96" s="16">
        <f>K96+L96+M96</f>
        <v>27401.27</v>
      </c>
      <c r="K96" s="16">
        <v>27401.27</v>
      </c>
      <c r="L96" s="16">
        <v>0</v>
      </c>
      <c r="M96" s="16">
        <v>0</v>
      </c>
      <c r="N96" s="16"/>
      <c r="O96" s="16">
        <v>32333.5</v>
      </c>
      <c r="P96" s="16">
        <v>32333.5</v>
      </c>
      <c r="Q96" s="300">
        <f t="shared" ref="Q96:AH96" si="43">SUM(Q97:Q100)</f>
        <v>5911.0120000000006</v>
      </c>
      <c r="R96" s="300">
        <f t="shared" si="43"/>
        <v>0</v>
      </c>
      <c r="S96" s="300">
        <f t="shared" si="43"/>
        <v>2727.6</v>
      </c>
      <c r="T96" s="300">
        <f t="shared" si="43"/>
        <v>0</v>
      </c>
      <c r="U96" s="300">
        <f t="shared" si="43"/>
        <v>2707.8</v>
      </c>
      <c r="V96" s="300">
        <f t="shared" si="43"/>
        <v>0</v>
      </c>
      <c r="W96" s="300">
        <f t="shared" si="43"/>
        <v>475.61200000000008</v>
      </c>
      <c r="X96" s="300">
        <f t="shared" si="43"/>
        <v>0</v>
      </c>
      <c r="Y96" s="300">
        <f t="shared" si="43"/>
        <v>0</v>
      </c>
      <c r="Z96" s="300">
        <f t="shared" si="43"/>
        <v>432</v>
      </c>
      <c r="AA96" s="300">
        <f t="shared" si="43"/>
        <v>432</v>
      </c>
      <c r="AB96" s="300">
        <f t="shared" si="43"/>
        <v>0</v>
      </c>
      <c r="AC96" s="300">
        <f t="shared" si="43"/>
        <v>0</v>
      </c>
      <c r="AD96" s="300">
        <f t="shared" si="43"/>
        <v>-5911.0120000000006</v>
      </c>
      <c r="AE96" s="300">
        <f t="shared" si="43"/>
        <v>-5911.0120000000006</v>
      </c>
      <c r="AF96" s="300">
        <f t="shared" si="43"/>
        <v>0</v>
      </c>
      <c r="AG96" s="300">
        <f t="shared" si="43"/>
        <v>0</v>
      </c>
      <c r="AH96" s="300">
        <f t="shared" si="43"/>
        <v>0</v>
      </c>
      <c r="AI96" s="472"/>
    </row>
    <row r="97" spans="1:35" s="201" customFormat="1">
      <c r="A97" s="206"/>
      <c r="B97" s="209" t="s">
        <v>168</v>
      </c>
      <c r="C97" s="210"/>
      <c r="D97" s="211"/>
      <c r="E97" s="211"/>
      <c r="F97" s="212"/>
      <c r="G97" s="207"/>
      <c r="H97" s="207"/>
      <c r="I97" s="208"/>
      <c r="J97" s="198"/>
      <c r="K97" s="198"/>
      <c r="L97" s="198"/>
      <c r="M97" s="198"/>
      <c r="N97" s="198"/>
      <c r="O97" s="198"/>
      <c r="P97" s="199">
        <f t="shared" ref="P97:Q100" si="44">R97+T97+V97+X97</f>
        <v>0</v>
      </c>
      <c r="Q97" s="199">
        <f t="shared" si="44"/>
        <v>432</v>
      </c>
      <c r="R97" s="279">
        <v>0</v>
      </c>
      <c r="S97" s="279">
        <f>96+96</f>
        <v>192</v>
      </c>
      <c r="T97" s="279"/>
      <c r="U97" s="279">
        <v>240</v>
      </c>
      <c r="V97" s="200"/>
      <c r="W97" s="200"/>
      <c r="X97" s="200"/>
      <c r="Y97" s="200"/>
      <c r="Z97" s="200">
        <f>AA97</f>
        <v>432</v>
      </c>
      <c r="AA97" s="200">
        <f>192+240</f>
        <v>432</v>
      </c>
      <c r="AB97" s="200"/>
      <c r="AC97" s="200"/>
      <c r="AD97" s="279">
        <f>P97-Q97</f>
        <v>-432</v>
      </c>
      <c r="AE97" s="200">
        <f>AD97</f>
        <v>-432</v>
      </c>
      <c r="AF97" s="200"/>
      <c r="AG97" s="200"/>
      <c r="AH97" s="200"/>
      <c r="AI97" s="200"/>
    </row>
    <row r="98" spans="1:35" s="201" customFormat="1">
      <c r="A98" s="206"/>
      <c r="B98" s="209" t="s">
        <v>177</v>
      </c>
      <c r="C98" s="210"/>
      <c r="D98" s="211"/>
      <c r="E98" s="211"/>
      <c r="F98" s="212"/>
      <c r="G98" s="207"/>
      <c r="H98" s="207"/>
      <c r="I98" s="208"/>
      <c r="J98" s="198"/>
      <c r="K98" s="198"/>
      <c r="L98" s="198"/>
      <c r="M98" s="198"/>
      <c r="N98" s="198"/>
      <c r="O98" s="198"/>
      <c r="P98" s="199">
        <f t="shared" si="44"/>
        <v>0</v>
      </c>
      <c r="Q98" s="199">
        <f t="shared" si="44"/>
        <v>-2.8421709430404007E-14</v>
      </c>
      <c r="R98" s="279">
        <v>0</v>
      </c>
      <c r="S98" s="279">
        <v>135.6</v>
      </c>
      <c r="T98" s="279"/>
      <c r="U98" s="279">
        <v>67.8</v>
      </c>
      <c r="V98" s="200"/>
      <c r="W98" s="200">
        <v>-203.4</v>
      </c>
      <c r="X98" s="200"/>
      <c r="Y98" s="200"/>
      <c r="Z98" s="200">
        <f>AA98</f>
        <v>0</v>
      </c>
      <c r="AA98" s="200">
        <v>0</v>
      </c>
      <c r="AB98" s="200"/>
      <c r="AC98" s="200"/>
      <c r="AD98" s="279">
        <f>P98-Q98</f>
        <v>2.8421709430404007E-14</v>
      </c>
      <c r="AE98" s="200">
        <f>AD98</f>
        <v>2.8421709430404007E-14</v>
      </c>
      <c r="AF98" s="200"/>
      <c r="AG98" s="200"/>
      <c r="AH98" s="200"/>
      <c r="AI98" s="200"/>
    </row>
    <row r="99" spans="1:35" s="201" customFormat="1">
      <c r="A99" s="206"/>
      <c r="B99" s="209" t="s">
        <v>216</v>
      </c>
      <c r="C99" s="210"/>
      <c r="D99" s="211"/>
      <c r="E99" s="211"/>
      <c r="F99" s="212"/>
      <c r="G99" s="207"/>
      <c r="H99" s="207"/>
      <c r="I99" s="208"/>
      <c r="J99" s="198"/>
      <c r="K99" s="198"/>
      <c r="L99" s="198"/>
      <c r="M99" s="198"/>
      <c r="N99" s="198"/>
      <c r="O99" s="198"/>
      <c r="P99" s="199">
        <f t="shared" si="44"/>
        <v>0</v>
      </c>
      <c r="Q99" s="199">
        <f t="shared" si="44"/>
        <v>679.01200000000006</v>
      </c>
      <c r="R99" s="279"/>
      <c r="S99" s="279"/>
      <c r="T99" s="279"/>
      <c r="U99" s="279"/>
      <c r="V99" s="200"/>
      <c r="W99" s="200">
        <f>23.6+655.412</f>
        <v>679.01200000000006</v>
      </c>
      <c r="X99" s="200"/>
      <c r="Y99" s="200"/>
      <c r="Z99" s="200">
        <f>AA99</f>
        <v>0</v>
      </c>
      <c r="AA99" s="200">
        <v>0</v>
      </c>
      <c r="AB99" s="200"/>
      <c r="AC99" s="200"/>
      <c r="AD99" s="279">
        <f>P99-Q99</f>
        <v>-679.01200000000006</v>
      </c>
      <c r="AE99" s="200">
        <f>AD99</f>
        <v>-679.01200000000006</v>
      </c>
      <c r="AF99" s="200"/>
      <c r="AG99" s="200"/>
      <c r="AH99" s="200"/>
      <c r="AI99" s="200"/>
    </row>
    <row r="100" spans="1:35" s="201" customFormat="1" ht="36" customHeight="1">
      <c r="A100" s="206"/>
      <c r="B100" s="209" t="s">
        <v>171</v>
      </c>
      <c r="C100" s="216"/>
      <c r="D100" s="217"/>
      <c r="E100" s="217"/>
      <c r="F100" s="218"/>
      <c r="G100" s="207"/>
      <c r="H100" s="207"/>
      <c r="I100" s="208"/>
      <c r="J100" s="198"/>
      <c r="K100" s="198"/>
      <c r="L100" s="198"/>
      <c r="M100" s="198"/>
      <c r="N100" s="198"/>
      <c r="O100" s="198"/>
      <c r="P100" s="199">
        <f t="shared" si="44"/>
        <v>0</v>
      </c>
      <c r="Q100" s="199">
        <f t="shared" si="44"/>
        <v>4800</v>
      </c>
      <c r="R100" s="199">
        <v>0</v>
      </c>
      <c r="S100" s="223">
        <v>2400</v>
      </c>
      <c r="T100" s="279"/>
      <c r="U100" s="199">
        <v>2400</v>
      </c>
      <c r="V100" s="200"/>
      <c r="W100" s="200"/>
      <c r="X100" s="200"/>
      <c r="Y100" s="200"/>
      <c r="Z100" s="199">
        <f>AA100</f>
        <v>0</v>
      </c>
      <c r="AA100" s="223">
        <v>0</v>
      </c>
      <c r="AB100" s="200"/>
      <c r="AC100" s="200"/>
      <c r="AD100" s="199">
        <f>P100-Q100</f>
        <v>-4800</v>
      </c>
      <c r="AE100" s="302">
        <f>AD100</f>
        <v>-4800</v>
      </c>
      <c r="AF100" s="200"/>
      <c r="AG100" s="200"/>
      <c r="AH100" s="200"/>
      <c r="AI100" s="200"/>
    </row>
    <row r="101" spans="1:35" ht="15.75">
      <c r="A101" s="25" t="s">
        <v>34</v>
      </c>
      <c r="B101" s="91" t="s">
        <v>8</v>
      </c>
      <c r="C101" s="92"/>
      <c r="D101" s="27"/>
      <c r="E101" s="27"/>
      <c r="F101" s="27"/>
      <c r="G101" s="27"/>
      <c r="H101" s="27"/>
      <c r="I101" s="27"/>
      <c r="J101" s="27"/>
      <c r="K101" s="27"/>
      <c r="L101" s="27"/>
      <c r="M101" s="28"/>
      <c r="N101" s="27"/>
      <c r="O101" s="110"/>
      <c r="P101" s="110"/>
      <c r="Q101" s="111"/>
      <c r="R101" s="111"/>
      <c r="S101" s="111"/>
      <c r="T101" s="111"/>
      <c r="U101" s="111"/>
      <c r="V101" s="111"/>
      <c r="W101" s="111"/>
      <c r="X101" s="111"/>
      <c r="Y101" s="111"/>
      <c r="Z101" s="111"/>
      <c r="AA101" s="111"/>
      <c r="AB101" s="111"/>
      <c r="AC101" s="111"/>
      <c r="AD101" s="111"/>
      <c r="AE101" s="111"/>
      <c r="AF101" s="111"/>
      <c r="AG101" s="111"/>
      <c r="AH101" s="111"/>
      <c r="AI101" s="111"/>
    </row>
    <row r="102" spans="1:35" ht="15.75">
      <c r="A102" s="453"/>
      <c r="B102" s="454"/>
      <c r="C102" s="454"/>
      <c r="D102" s="454"/>
      <c r="E102" s="454"/>
      <c r="F102" s="454"/>
      <c r="G102" s="454"/>
      <c r="H102" s="455"/>
      <c r="I102" s="76" t="s">
        <v>62</v>
      </c>
      <c r="J102" s="77">
        <f>J103+J104+J105+J106</f>
        <v>462596.13251999998</v>
      </c>
      <c r="K102" s="77">
        <f>K103+K104+K105+K106</f>
        <v>330680.78819999995</v>
      </c>
      <c r="L102" s="77">
        <f>L103+L104+L105+L106</f>
        <v>131192.06521</v>
      </c>
      <c r="M102" s="77">
        <f>M103+M104+M105+M106</f>
        <v>723.27910999999995</v>
      </c>
      <c r="N102" s="77"/>
      <c r="O102" s="77">
        <f>O103+O104+O105+O106</f>
        <v>545863.42999999993</v>
      </c>
      <c r="P102" s="77">
        <f>P103+P104+P105+P106</f>
        <v>390203.31</v>
      </c>
      <c r="Q102" s="111"/>
      <c r="R102" s="111"/>
      <c r="S102" s="111"/>
      <c r="T102" s="111"/>
      <c r="U102" s="111"/>
      <c r="V102" s="111"/>
      <c r="W102" s="111"/>
      <c r="X102" s="111"/>
      <c r="Y102" s="111"/>
      <c r="Z102" s="111"/>
      <c r="AA102" s="111"/>
      <c r="AB102" s="111"/>
      <c r="AC102" s="111"/>
      <c r="AD102" s="111"/>
      <c r="AE102" s="111"/>
      <c r="AF102" s="111"/>
      <c r="AG102" s="111"/>
      <c r="AH102" s="111"/>
      <c r="AI102" s="111"/>
    </row>
    <row r="103" spans="1:35" ht="51">
      <c r="A103" s="456"/>
      <c r="B103" s="457"/>
      <c r="C103" s="457"/>
      <c r="D103" s="457"/>
      <c r="E103" s="457"/>
      <c r="F103" s="457"/>
      <c r="G103" s="457"/>
      <c r="H103" s="458"/>
      <c r="I103" s="72" t="s">
        <v>60</v>
      </c>
      <c r="J103" s="53">
        <f t="shared" ref="J103:K106" si="45">J108+J132</f>
        <v>9514.7125199999991</v>
      </c>
      <c r="K103" s="53">
        <f t="shared" si="45"/>
        <v>5559.4481999999998</v>
      </c>
      <c r="L103" s="53">
        <f>L108+L132</f>
        <v>3231.9852099999998</v>
      </c>
      <c r="M103" s="53">
        <f>M108+M132</f>
        <v>723.27910999999995</v>
      </c>
      <c r="N103" s="53"/>
      <c r="O103" s="53">
        <f>O108+O132</f>
        <v>11227.36</v>
      </c>
      <c r="P103" s="53">
        <f t="shared" ref="P103:AH103" si="46">P108+P132</f>
        <v>6560.15</v>
      </c>
      <c r="Q103" s="53">
        <f t="shared" si="46"/>
        <v>970.904</v>
      </c>
      <c r="R103" s="53">
        <f t="shared" si="46"/>
        <v>0</v>
      </c>
      <c r="S103" s="53">
        <f t="shared" si="46"/>
        <v>550.38800000000003</v>
      </c>
      <c r="T103" s="53">
        <f t="shared" si="46"/>
        <v>0</v>
      </c>
      <c r="U103" s="53">
        <f t="shared" si="46"/>
        <v>447.63600000000002</v>
      </c>
      <c r="V103" s="53">
        <f t="shared" si="46"/>
        <v>0</v>
      </c>
      <c r="W103" s="53">
        <f t="shared" si="46"/>
        <v>-27.12</v>
      </c>
      <c r="X103" s="53">
        <f t="shared" si="46"/>
        <v>0</v>
      </c>
      <c r="Y103" s="53">
        <f t="shared" si="46"/>
        <v>0</v>
      </c>
      <c r="Z103" s="53">
        <f t="shared" si="46"/>
        <v>2420.5370000000003</v>
      </c>
      <c r="AA103" s="53">
        <f t="shared" si="46"/>
        <v>2420.5370000000003</v>
      </c>
      <c r="AB103" s="53">
        <f t="shared" si="46"/>
        <v>0</v>
      </c>
      <c r="AC103" s="53">
        <f t="shared" si="46"/>
        <v>0</v>
      </c>
      <c r="AD103" s="53">
        <f t="shared" si="46"/>
        <v>-970.904</v>
      </c>
      <c r="AE103" s="53">
        <f t="shared" si="46"/>
        <v>-970.904</v>
      </c>
      <c r="AF103" s="53">
        <f t="shared" si="46"/>
        <v>0</v>
      </c>
      <c r="AG103" s="53">
        <f t="shared" si="46"/>
        <v>0</v>
      </c>
      <c r="AH103" s="53">
        <f t="shared" si="46"/>
        <v>0</v>
      </c>
      <c r="AI103" s="111"/>
    </row>
    <row r="104" spans="1:35" ht="38.25">
      <c r="A104" s="456"/>
      <c r="B104" s="457"/>
      <c r="C104" s="457"/>
      <c r="D104" s="457"/>
      <c r="E104" s="457"/>
      <c r="F104" s="457"/>
      <c r="G104" s="457"/>
      <c r="H104" s="458"/>
      <c r="I104" s="14" t="s">
        <v>61</v>
      </c>
      <c r="J104" s="11">
        <f t="shared" si="45"/>
        <v>5467.52</v>
      </c>
      <c r="K104" s="53">
        <f t="shared" si="45"/>
        <v>5467.52</v>
      </c>
      <c r="L104" s="53">
        <f t="shared" ref="L104:M106" si="47">L109+L133</f>
        <v>0</v>
      </c>
      <c r="M104" s="11">
        <f t="shared" si="47"/>
        <v>0</v>
      </c>
      <c r="N104" s="11"/>
      <c r="O104" s="53">
        <f>O109+O133</f>
        <v>6451.67</v>
      </c>
      <c r="P104" s="11">
        <f>P109+P133</f>
        <v>6451.67</v>
      </c>
      <c r="Q104" s="11">
        <f t="shared" ref="Q104:AH104" si="48">Q109+Q133</f>
        <v>1420</v>
      </c>
      <c r="R104" s="11">
        <f t="shared" si="48"/>
        <v>0</v>
      </c>
      <c r="S104" s="11">
        <f t="shared" si="48"/>
        <v>252.12</v>
      </c>
      <c r="T104" s="11">
        <f t="shared" si="48"/>
        <v>0</v>
      </c>
      <c r="U104" s="11">
        <f t="shared" si="48"/>
        <v>1303.48</v>
      </c>
      <c r="V104" s="11">
        <f t="shared" si="48"/>
        <v>0</v>
      </c>
      <c r="W104" s="11">
        <f t="shared" si="48"/>
        <v>-135.6</v>
      </c>
      <c r="X104" s="11">
        <f t="shared" si="48"/>
        <v>0</v>
      </c>
      <c r="Y104" s="11">
        <f t="shared" si="48"/>
        <v>0</v>
      </c>
      <c r="Z104" s="11">
        <f>Z109+Z133</f>
        <v>750</v>
      </c>
      <c r="AA104" s="11">
        <f t="shared" si="48"/>
        <v>750</v>
      </c>
      <c r="AB104" s="11">
        <f t="shared" si="48"/>
        <v>0</v>
      </c>
      <c r="AC104" s="11">
        <f t="shared" si="48"/>
        <v>0</v>
      </c>
      <c r="AD104" s="11">
        <f t="shared" si="48"/>
        <v>-1420</v>
      </c>
      <c r="AE104" s="11">
        <f t="shared" si="48"/>
        <v>-1420</v>
      </c>
      <c r="AF104" s="11">
        <f t="shared" si="48"/>
        <v>0</v>
      </c>
      <c r="AG104" s="11">
        <f t="shared" si="48"/>
        <v>0</v>
      </c>
      <c r="AH104" s="11">
        <f t="shared" si="48"/>
        <v>0</v>
      </c>
      <c r="AI104" s="111"/>
    </row>
    <row r="105" spans="1:35" ht="25.5">
      <c r="A105" s="456"/>
      <c r="B105" s="457"/>
      <c r="C105" s="457"/>
      <c r="D105" s="457"/>
      <c r="E105" s="457"/>
      <c r="F105" s="457"/>
      <c r="G105" s="457"/>
      <c r="H105" s="458"/>
      <c r="I105" s="14" t="s">
        <v>14</v>
      </c>
      <c r="J105" s="11">
        <f t="shared" si="45"/>
        <v>447613.89999999997</v>
      </c>
      <c r="K105" s="11">
        <f t="shared" si="45"/>
        <v>319653.81999999995</v>
      </c>
      <c r="L105" s="11">
        <f t="shared" si="47"/>
        <v>127960.08</v>
      </c>
      <c r="M105" s="11">
        <f t="shared" si="47"/>
        <v>0</v>
      </c>
      <c r="N105" s="11"/>
      <c r="O105" s="11">
        <f>O110+O134</f>
        <v>528184.39999999991</v>
      </c>
      <c r="P105" s="11">
        <f>P110+P134</f>
        <v>377191.49</v>
      </c>
      <c r="Q105" s="11">
        <f t="shared" ref="Q105:AH105" si="49">Q110+Q134</f>
        <v>0</v>
      </c>
      <c r="R105" s="11">
        <f t="shared" si="49"/>
        <v>0</v>
      </c>
      <c r="S105" s="11">
        <f t="shared" si="49"/>
        <v>0</v>
      </c>
      <c r="T105" s="11">
        <f t="shared" si="49"/>
        <v>0</v>
      </c>
      <c r="U105" s="11">
        <f t="shared" si="49"/>
        <v>0</v>
      </c>
      <c r="V105" s="11">
        <f t="shared" si="49"/>
        <v>0</v>
      </c>
      <c r="W105" s="11">
        <f t="shared" si="49"/>
        <v>0</v>
      </c>
      <c r="X105" s="11">
        <f t="shared" si="49"/>
        <v>0</v>
      </c>
      <c r="Y105" s="11">
        <f t="shared" si="49"/>
        <v>0</v>
      </c>
      <c r="Z105" s="11">
        <f t="shared" si="49"/>
        <v>0</v>
      </c>
      <c r="AA105" s="11">
        <f t="shared" si="49"/>
        <v>0</v>
      </c>
      <c r="AB105" s="11">
        <f t="shared" si="49"/>
        <v>0</v>
      </c>
      <c r="AC105" s="11">
        <f t="shared" si="49"/>
        <v>0</v>
      </c>
      <c r="AD105" s="11">
        <f t="shared" si="49"/>
        <v>0</v>
      </c>
      <c r="AE105" s="11">
        <f t="shared" si="49"/>
        <v>0</v>
      </c>
      <c r="AF105" s="11">
        <f t="shared" si="49"/>
        <v>0</v>
      </c>
      <c r="AG105" s="11">
        <f t="shared" si="49"/>
        <v>0</v>
      </c>
      <c r="AH105" s="11">
        <f t="shared" si="49"/>
        <v>0</v>
      </c>
      <c r="AI105" s="111"/>
    </row>
    <row r="106" spans="1:35" ht="25.5">
      <c r="A106" s="459"/>
      <c r="B106" s="460"/>
      <c r="C106" s="460"/>
      <c r="D106" s="460"/>
      <c r="E106" s="460"/>
      <c r="F106" s="460"/>
      <c r="G106" s="460"/>
      <c r="H106" s="461"/>
      <c r="I106" s="14" t="s">
        <v>13</v>
      </c>
      <c r="J106" s="11">
        <f t="shared" si="45"/>
        <v>0</v>
      </c>
      <c r="K106" s="11">
        <f t="shared" si="45"/>
        <v>0</v>
      </c>
      <c r="L106" s="11">
        <f t="shared" si="47"/>
        <v>0</v>
      </c>
      <c r="M106" s="11">
        <f t="shared" si="47"/>
        <v>0</v>
      </c>
      <c r="N106" s="11"/>
      <c r="O106" s="11">
        <f>O111+O135</f>
        <v>0</v>
      </c>
      <c r="P106" s="11">
        <f t="shared" ref="P106:AH106" si="50">P111+P135</f>
        <v>0</v>
      </c>
      <c r="Q106" s="11">
        <f t="shared" si="50"/>
        <v>0</v>
      </c>
      <c r="R106" s="11">
        <f t="shared" si="50"/>
        <v>0</v>
      </c>
      <c r="S106" s="11">
        <f t="shared" si="50"/>
        <v>0</v>
      </c>
      <c r="T106" s="11">
        <f t="shared" si="50"/>
        <v>0</v>
      </c>
      <c r="U106" s="11">
        <f t="shared" si="50"/>
        <v>0</v>
      </c>
      <c r="V106" s="11">
        <f t="shared" si="50"/>
        <v>0</v>
      </c>
      <c r="W106" s="11">
        <f t="shared" si="50"/>
        <v>0</v>
      </c>
      <c r="X106" s="11">
        <f t="shared" si="50"/>
        <v>0</v>
      </c>
      <c r="Y106" s="11">
        <f t="shared" si="50"/>
        <v>0</v>
      </c>
      <c r="Z106" s="11">
        <f t="shared" si="50"/>
        <v>0</v>
      </c>
      <c r="AA106" s="11">
        <f t="shared" si="50"/>
        <v>0</v>
      </c>
      <c r="AB106" s="11">
        <f t="shared" si="50"/>
        <v>0</v>
      </c>
      <c r="AC106" s="11">
        <f t="shared" si="50"/>
        <v>0</v>
      </c>
      <c r="AD106" s="11">
        <f t="shared" si="50"/>
        <v>0</v>
      </c>
      <c r="AE106" s="11">
        <f t="shared" si="50"/>
        <v>0</v>
      </c>
      <c r="AF106" s="11">
        <f t="shared" si="50"/>
        <v>0</v>
      </c>
      <c r="AG106" s="11">
        <f t="shared" si="50"/>
        <v>0</v>
      </c>
      <c r="AH106" s="11">
        <f t="shared" si="50"/>
        <v>0</v>
      </c>
      <c r="AI106" s="111"/>
    </row>
    <row r="107" spans="1:35" ht="16.5" customHeight="1">
      <c r="A107" s="474" t="s">
        <v>71</v>
      </c>
      <c r="B107" s="483"/>
      <c r="C107" s="483"/>
      <c r="D107" s="483"/>
      <c r="E107" s="483"/>
      <c r="F107" s="483"/>
      <c r="G107" s="483"/>
      <c r="H107" s="484"/>
      <c r="I107" s="93"/>
      <c r="J107" s="20"/>
      <c r="K107" s="20"/>
      <c r="L107" s="20"/>
      <c r="M107" s="20"/>
      <c r="N107" s="20"/>
      <c r="O107" s="20"/>
      <c r="P107" s="20"/>
      <c r="Q107" s="111"/>
      <c r="R107" s="111"/>
      <c r="S107" s="111"/>
      <c r="T107" s="111"/>
      <c r="U107" s="111"/>
      <c r="V107" s="111"/>
      <c r="W107" s="111"/>
      <c r="X107" s="111"/>
      <c r="Y107" s="111"/>
      <c r="Z107" s="111"/>
      <c r="AA107" s="111"/>
      <c r="AB107" s="111"/>
      <c r="AC107" s="111"/>
      <c r="AD107" s="111"/>
      <c r="AE107" s="111"/>
      <c r="AF107" s="111"/>
      <c r="AG107" s="111"/>
      <c r="AH107" s="111"/>
      <c r="AI107" s="111"/>
    </row>
    <row r="108" spans="1:35" ht="51">
      <c r="A108" s="485"/>
      <c r="B108" s="486"/>
      <c r="C108" s="486"/>
      <c r="D108" s="486"/>
      <c r="E108" s="486"/>
      <c r="F108" s="486"/>
      <c r="G108" s="486"/>
      <c r="H108" s="487"/>
      <c r="I108" s="72" t="s">
        <v>60</v>
      </c>
      <c r="J108" s="32">
        <f>J113</f>
        <v>0</v>
      </c>
      <c r="K108" s="32">
        <f t="shared" ref="K108:M111" si="51">K113</f>
        <v>0</v>
      </c>
      <c r="L108" s="32">
        <f t="shared" si="51"/>
        <v>0</v>
      </c>
      <c r="M108" s="32">
        <f t="shared" si="51"/>
        <v>0</v>
      </c>
      <c r="N108" s="32"/>
      <c r="O108" s="32">
        <f t="shared" ref="O108:P111" si="52">O113</f>
        <v>0</v>
      </c>
      <c r="P108" s="32">
        <f t="shared" si="52"/>
        <v>0</v>
      </c>
      <c r="Q108" s="32">
        <f t="shared" ref="Q108:AH108" si="53">Q113</f>
        <v>0</v>
      </c>
      <c r="R108" s="32">
        <f t="shared" si="53"/>
        <v>0</v>
      </c>
      <c r="S108" s="32">
        <f t="shared" si="53"/>
        <v>0</v>
      </c>
      <c r="T108" s="32">
        <f t="shared" si="53"/>
        <v>0</v>
      </c>
      <c r="U108" s="32">
        <f t="shared" si="53"/>
        <v>0</v>
      </c>
      <c r="V108" s="32">
        <f t="shared" si="53"/>
        <v>0</v>
      </c>
      <c r="W108" s="32">
        <f t="shared" si="53"/>
        <v>0</v>
      </c>
      <c r="X108" s="32">
        <f t="shared" si="53"/>
        <v>0</v>
      </c>
      <c r="Y108" s="32">
        <f t="shared" si="53"/>
        <v>0</v>
      </c>
      <c r="Z108" s="32">
        <f t="shared" si="53"/>
        <v>0</v>
      </c>
      <c r="AA108" s="32">
        <f t="shared" si="53"/>
        <v>0</v>
      </c>
      <c r="AB108" s="32">
        <f t="shared" si="53"/>
        <v>0</v>
      </c>
      <c r="AC108" s="32">
        <f t="shared" si="53"/>
        <v>0</v>
      </c>
      <c r="AD108" s="32">
        <f t="shared" si="53"/>
        <v>0</v>
      </c>
      <c r="AE108" s="32">
        <f t="shared" si="53"/>
        <v>0</v>
      </c>
      <c r="AF108" s="32">
        <f t="shared" si="53"/>
        <v>0</v>
      </c>
      <c r="AG108" s="32">
        <f t="shared" si="53"/>
        <v>0</v>
      </c>
      <c r="AH108" s="32">
        <f t="shared" si="53"/>
        <v>0</v>
      </c>
      <c r="AI108" s="111"/>
    </row>
    <row r="109" spans="1:35" ht="38.25">
      <c r="A109" s="485"/>
      <c r="B109" s="486"/>
      <c r="C109" s="486"/>
      <c r="D109" s="486"/>
      <c r="E109" s="486"/>
      <c r="F109" s="486"/>
      <c r="G109" s="486"/>
      <c r="H109" s="487"/>
      <c r="I109" s="14" t="s">
        <v>61</v>
      </c>
      <c r="J109" s="12">
        <f>J114</f>
        <v>5467.52</v>
      </c>
      <c r="K109" s="12">
        <f t="shared" si="51"/>
        <v>5467.52</v>
      </c>
      <c r="L109" s="12">
        <f t="shared" si="51"/>
        <v>0</v>
      </c>
      <c r="M109" s="12">
        <f t="shared" si="51"/>
        <v>0</v>
      </c>
      <c r="N109" s="12"/>
      <c r="O109" s="12">
        <f t="shared" si="52"/>
        <v>6451.67</v>
      </c>
      <c r="P109" s="12">
        <f t="shared" si="52"/>
        <v>6451.67</v>
      </c>
      <c r="Q109" s="12">
        <f t="shared" ref="Q109:AH109" si="54">Q114</f>
        <v>1420</v>
      </c>
      <c r="R109" s="12">
        <f t="shared" si="54"/>
        <v>0</v>
      </c>
      <c r="S109" s="12">
        <f t="shared" si="54"/>
        <v>252.12</v>
      </c>
      <c r="T109" s="12">
        <f t="shared" si="54"/>
        <v>0</v>
      </c>
      <c r="U109" s="12">
        <f t="shared" si="54"/>
        <v>1303.48</v>
      </c>
      <c r="V109" s="12">
        <f t="shared" si="54"/>
        <v>0</v>
      </c>
      <c r="W109" s="12">
        <f t="shared" si="54"/>
        <v>-135.6</v>
      </c>
      <c r="X109" s="12">
        <f t="shared" si="54"/>
        <v>0</v>
      </c>
      <c r="Y109" s="12">
        <f t="shared" si="54"/>
        <v>0</v>
      </c>
      <c r="Z109" s="12">
        <f t="shared" si="54"/>
        <v>750</v>
      </c>
      <c r="AA109" s="12">
        <f t="shared" si="54"/>
        <v>750</v>
      </c>
      <c r="AB109" s="12">
        <f t="shared" si="54"/>
        <v>0</v>
      </c>
      <c r="AC109" s="12">
        <f t="shared" si="54"/>
        <v>0</v>
      </c>
      <c r="AD109" s="12">
        <f t="shared" si="54"/>
        <v>-1420</v>
      </c>
      <c r="AE109" s="12">
        <f t="shared" si="54"/>
        <v>-1420</v>
      </c>
      <c r="AF109" s="12">
        <f t="shared" si="54"/>
        <v>0</v>
      </c>
      <c r="AG109" s="12">
        <f t="shared" si="54"/>
        <v>0</v>
      </c>
      <c r="AH109" s="12">
        <f t="shared" si="54"/>
        <v>0</v>
      </c>
      <c r="AI109" s="111"/>
    </row>
    <row r="110" spans="1:35" ht="25.5">
      <c r="A110" s="485"/>
      <c r="B110" s="486"/>
      <c r="C110" s="486"/>
      <c r="D110" s="486"/>
      <c r="E110" s="486"/>
      <c r="F110" s="486"/>
      <c r="G110" s="486"/>
      <c r="H110" s="487"/>
      <c r="I110" s="14" t="s">
        <v>14</v>
      </c>
      <c r="J110" s="12">
        <f>J115</f>
        <v>163734.07</v>
      </c>
      <c r="K110" s="12">
        <f t="shared" si="51"/>
        <v>97937.47</v>
      </c>
      <c r="L110" s="12">
        <f t="shared" si="51"/>
        <v>65796.600000000006</v>
      </c>
      <c r="M110" s="12">
        <f t="shared" si="51"/>
        <v>0</v>
      </c>
      <c r="N110" s="12"/>
      <c r="O110" s="12">
        <f t="shared" si="52"/>
        <v>193206.2</v>
      </c>
      <c r="P110" s="12">
        <f t="shared" si="52"/>
        <v>115566.2</v>
      </c>
      <c r="Q110" s="12">
        <f t="shared" ref="Q110:AH110" si="55">Q115</f>
        <v>0</v>
      </c>
      <c r="R110" s="12">
        <f t="shared" si="55"/>
        <v>0</v>
      </c>
      <c r="S110" s="12">
        <f t="shared" si="55"/>
        <v>0</v>
      </c>
      <c r="T110" s="12">
        <f t="shared" si="55"/>
        <v>0</v>
      </c>
      <c r="U110" s="12">
        <f t="shared" si="55"/>
        <v>0</v>
      </c>
      <c r="V110" s="12">
        <f t="shared" si="55"/>
        <v>0</v>
      </c>
      <c r="W110" s="12">
        <f t="shared" si="55"/>
        <v>0</v>
      </c>
      <c r="X110" s="12">
        <f t="shared" si="55"/>
        <v>0</v>
      </c>
      <c r="Y110" s="12">
        <f t="shared" si="55"/>
        <v>0</v>
      </c>
      <c r="Z110" s="12">
        <f t="shared" si="55"/>
        <v>0</v>
      </c>
      <c r="AA110" s="12">
        <f t="shared" si="55"/>
        <v>0</v>
      </c>
      <c r="AB110" s="12">
        <f t="shared" si="55"/>
        <v>0</v>
      </c>
      <c r="AC110" s="12">
        <f t="shared" si="55"/>
        <v>0</v>
      </c>
      <c r="AD110" s="12">
        <f t="shared" si="55"/>
        <v>0</v>
      </c>
      <c r="AE110" s="12">
        <f t="shared" si="55"/>
        <v>0</v>
      </c>
      <c r="AF110" s="12">
        <f t="shared" si="55"/>
        <v>0</v>
      </c>
      <c r="AG110" s="12">
        <f t="shared" si="55"/>
        <v>0</v>
      </c>
      <c r="AH110" s="12">
        <f t="shared" si="55"/>
        <v>0</v>
      </c>
      <c r="AI110" s="111"/>
    </row>
    <row r="111" spans="1:35" ht="25.5">
      <c r="A111" s="488"/>
      <c r="B111" s="489"/>
      <c r="C111" s="489"/>
      <c r="D111" s="489"/>
      <c r="E111" s="489"/>
      <c r="F111" s="489"/>
      <c r="G111" s="489"/>
      <c r="H111" s="490"/>
      <c r="I111" s="14" t="s">
        <v>13</v>
      </c>
      <c r="J111" s="12"/>
      <c r="K111" s="12">
        <f t="shared" si="51"/>
        <v>0</v>
      </c>
      <c r="L111" s="12">
        <f t="shared" si="51"/>
        <v>0</v>
      </c>
      <c r="M111" s="12">
        <f t="shared" si="51"/>
        <v>0</v>
      </c>
      <c r="N111" s="12"/>
      <c r="O111" s="12">
        <f t="shared" si="52"/>
        <v>0</v>
      </c>
      <c r="P111" s="12">
        <f t="shared" si="52"/>
        <v>0</v>
      </c>
      <c r="Q111" s="12">
        <f t="shared" ref="Q111:AH111" si="56">Q116</f>
        <v>0</v>
      </c>
      <c r="R111" s="12">
        <f t="shared" si="56"/>
        <v>0</v>
      </c>
      <c r="S111" s="12">
        <f t="shared" si="56"/>
        <v>0</v>
      </c>
      <c r="T111" s="12">
        <f t="shared" si="56"/>
        <v>0</v>
      </c>
      <c r="U111" s="12">
        <f t="shared" si="56"/>
        <v>0</v>
      </c>
      <c r="V111" s="12">
        <f t="shared" si="56"/>
        <v>0</v>
      </c>
      <c r="W111" s="12">
        <f t="shared" si="56"/>
        <v>0</v>
      </c>
      <c r="X111" s="12">
        <f t="shared" si="56"/>
        <v>0</v>
      </c>
      <c r="Y111" s="12">
        <f t="shared" si="56"/>
        <v>0</v>
      </c>
      <c r="Z111" s="12">
        <f t="shared" si="56"/>
        <v>0</v>
      </c>
      <c r="AA111" s="12">
        <f t="shared" si="56"/>
        <v>0</v>
      </c>
      <c r="AB111" s="12">
        <f t="shared" si="56"/>
        <v>0</v>
      </c>
      <c r="AC111" s="12">
        <f t="shared" si="56"/>
        <v>0</v>
      </c>
      <c r="AD111" s="12">
        <f t="shared" si="56"/>
        <v>0</v>
      </c>
      <c r="AE111" s="12">
        <f t="shared" si="56"/>
        <v>0</v>
      </c>
      <c r="AF111" s="12">
        <f t="shared" si="56"/>
        <v>0</v>
      </c>
      <c r="AG111" s="12">
        <f t="shared" si="56"/>
        <v>0</v>
      </c>
      <c r="AH111" s="12">
        <f t="shared" si="56"/>
        <v>0</v>
      </c>
      <c r="AI111" s="111"/>
    </row>
    <row r="112" spans="1:35" ht="31.5" customHeight="1">
      <c r="A112" s="44" t="s">
        <v>83</v>
      </c>
      <c r="B112" s="368" t="s">
        <v>70</v>
      </c>
      <c r="C112" s="369"/>
      <c r="D112" s="369"/>
      <c r="E112" s="369"/>
      <c r="F112" s="369"/>
      <c r="G112" s="369"/>
      <c r="H112" s="370"/>
      <c r="I112" s="93"/>
      <c r="J112" s="20"/>
      <c r="K112" s="20"/>
      <c r="L112" s="20"/>
      <c r="M112" s="20"/>
      <c r="N112" s="20"/>
      <c r="O112" s="20"/>
      <c r="P112" s="20"/>
      <c r="Q112" s="111"/>
      <c r="R112" s="111"/>
      <c r="S112" s="111"/>
      <c r="T112" s="111"/>
      <c r="U112" s="111"/>
      <c r="V112" s="111"/>
      <c r="W112" s="111"/>
      <c r="X112" s="111"/>
      <c r="Y112" s="111"/>
      <c r="Z112" s="111"/>
      <c r="AA112" s="111"/>
      <c r="AB112" s="111"/>
      <c r="AC112" s="111"/>
      <c r="AD112" s="111"/>
      <c r="AE112" s="111"/>
      <c r="AF112" s="111"/>
      <c r="AG112" s="111"/>
      <c r="AH112" s="111"/>
      <c r="AI112" s="111"/>
    </row>
    <row r="113" spans="1:35" ht="51">
      <c r="A113" s="444"/>
      <c r="B113" s="333"/>
      <c r="C113" s="334"/>
      <c r="D113" s="334"/>
      <c r="E113" s="334"/>
      <c r="F113" s="334"/>
      <c r="G113" s="334"/>
      <c r="H113" s="335"/>
      <c r="I113" s="72" t="s">
        <v>60</v>
      </c>
      <c r="J113" s="32">
        <v>0</v>
      </c>
      <c r="K113" s="32">
        <v>0</v>
      </c>
      <c r="L113" s="32">
        <v>0</v>
      </c>
      <c r="M113" s="32">
        <v>0</v>
      </c>
      <c r="N113" s="32"/>
      <c r="O113" s="32">
        <v>0</v>
      </c>
      <c r="P113" s="32">
        <v>0</v>
      </c>
      <c r="Q113" s="32">
        <v>0</v>
      </c>
      <c r="R113" s="32">
        <v>0</v>
      </c>
      <c r="S113" s="32">
        <v>0</v>
      </c>
      <c r="T113" s="32">
        <v>0</v>
      </c>
      <c r="U113" s="32">
        <v>0</v>
      </c>
      <c r="V113" s="32">
        <v>0</v>
      </c>
      <c r="W113" s="32">
        <v>0</v>
      </c>
      <c r="X113" s="32">
        <v>0</v>
      </c>
      <c r="Y113" s="32">
        <v>0</v>
      </c>
      <c r="Z113" s="32">
        <v>0</v>
      </c>
      <c r="AA113" s="32">
        <v>0</v>
      </c>
      <c r="AB113" s="32">
        <v>0</v>
      </c>
      <c r="AC113" s="32">
        <v>0</v>
      </c>
      <c r="AD113" s="32">
        <v>0</v>
      </c>
      <c r="AE113" s="32">
        <v>0</v>
      </c>
      <c r="AF113" s="32">
        <v>0</v>
      </c>
      <c r="AG113" s="32">
        <v>0</v>
      </c>
      <c r="AH113" s="32">
        <v>0</v>
      </c>
      <c r="AI113" s="111"/>
    </row>
    <row r="114" spans="1:35" ht="38.25">
      <c r="A114" s="444"/>
      <c r="B114" s="336"/>
      <c r="C114" s="337"/>
      <c r="D114" s="337"/>
      <c r="E114" s="337"/>
      <c r="F114" s="337"/>
      <c r="G114" s="337"/>
      <c r="H114" s="338"/>
      <c r="I114" s="72" t="s">
        <v>61</v>
      </c>
      <c r="J114" s="32">
        <f>J118</f>
        <v>5467.52</v>
      </c>
      <c r="K114" s="32">
        <f>K118</f>
        <v>5467.52</v>
      </c>
      <c r="L114" s="32">
        <f>L118</f>
        <v>0</v>
      </c>
      <c r="M114" s="32">
        <f>M118</f>
        <v>0</v>
      </c>
      <c r="N114" s="32"/>
      <c r="O114" s="32">
        <f>O118</f>
        <v>6451.67</v>
      </c>
      <c r="P114" s="32">
        <f>P118</f>
        <v>6451.67</v>
      </c>
      <c r="Q114" s="32">
        <f t="shared" ref="Q114:AH114" si="57">Q118</f>
        <v>1420</v>
      </c>
      <c r="R114" s="32">
        <f t="shared" si="57"/>
        <v>0</v>
      </c>
      <c r="S114" s="32">
        <f t="shared" si="57"/>
        <v>252.12</v>
      </c>
      <c r="T114" s="32">
        <f t="shared" si="57"/>
        <v>0</v>
      </c>
      <c r="U114" s="32">
        <f t="shared" si="57"/>
        <v>1303.48</v>
      </c>
      <c r="V114" s="32">
        <f t="shared" si="57"/>
        <v>0</v>
      </c>
      <c r="W114" s="32">
        <f t="shared" si="57"/>
        <v>-135.6</v>
      </c>
      <c r="X114" s="32">
        <f t="shared" si="57"/>
        <v>0</v>
      </c>
      <c r="Y114" s="32">
        <f t="shared" si="57"/>
        <v>0</v>
      </c>
      <c r="Z114" s="32">
        <f t="shared" si="57"/>
        <v>750</v>
      </c>
      <c r="AA114" s="32">
        <f t="shared" si="57"/>
        <v>750</v>
      </c>
      <c r="AB114" s="32">
        <f t="shared" si="57"/>
        <v>0</v>
      </c>
      <c r="AC114" s="32">
        <f t="shared" si="57"/>
        <v>0</v>
      </c>
      <c r="AD114" s="32">
        <f t="shared" si="57"/>
        <v>-1420</v>
      </c>
      <c r="AE114" s="32">
        <f t="shared" si="57"/>
        <v>-1420</v>
      </c>
      <c r="AF114" s="32">
        <f t="shared" si="57"/>
        <v>0</v>
      </c>
      <c r="AG114" s="32">
        <f t="shared" si="57"/>
        <v>0</v>
      </c>
      <c r="AH114" s="32">
        <f t="shared" si="57"/>
        <v>0</v>
      </c>
      <c r="AI114" s="111"/>
    </row>
    <row r="115" spans="1:35" ht="25.5">
      <c r="A115" s="444"/>
      <c r="B115" s="336"/>
      <c r="C115" s="337"/>
      <c r="D115" s="337"/>
      <c r="E115" s="337"/>
      <c r="F115" s="337"/>
      <c r="G115" s="337"/>
      <c r="H115" s="338"/>
      <c r="I115" s="14" t="s">
        <v>14</v>
      </c>
      <c r="J115" s="12">
        <f>J123+J127</f>
        <v>163734.07</v>
      </c>
      <c r="K115" s="12">
        <f>K123+K127</f>
        <v>97937.47</v>
      </c>
      <c r="L115" s="12">
        <f>L123+L127</f>
        <v>65796.600000000006</v>
      </c>
      <c r="M115" s="12">
        <f>M123+M127</f>
        <v>0</v>
      </c>
      <c r="N115" s="12"/>
      <c r="O115" s="12">
        <f>O123+O127</f>
        <v>193206.2</v>
      </c>
      <c r="P115" s="12">
        <f t="shared" ref="P115:AH115" si="58">P123+P127</f>
        <v>115566.2</v>
      </c>
      <c r="Q115" s="12">
        <f t="shared" si="58"/>
        <v>0</v>
      </c>
      <c r="R115" s="12">
        <f t="shared" si="58"/>
        <v>0</v>
      </c>
      <c r="S115" s="12">
        <f t="shared" si="58"/>
        <v>0</v>
      </c>
      <c r="T115" s="12">
        <f t="shared" si="58"/>
        <v>0</v>
      </c>
      <c r="U115" s="12">
        <f t="shared" si="58"/>
        <v>0</v>
      </c>
      <c r="V115" s="12">
        <f t="shared" si="58"/>
        <v>0</v>
      </c>
      <c r="W115" s="12">
        <f t="shared" si="58"/>
        <v>0</v>
      </c>
      <c r="X115" s="12">
        <f t="shared" si="58"/>
        <v>0</v>
      </c>
      <c r="Y115" s="12">
        <f t="shared" si="58"/>
        <v>0</v>
      </c>
      <c r="Z115" s="12">
        <f t="shared" si="58"/>
        <v>0</v>
      </c>
      <c r="AA115" s="12">
        <f t="shared" si="58"/>
        <v>0</v>
      </c>
      <c r="AB115" s="12">
        <f t="shared" si="58"/>
        <v>0</v>
      </c>
      <c r="AC115" s="12">
        <f t="shared" si="58"/>
        <v>0</v>
      </c>
      <c r="AD115" s="12">
        <f t="shared" si="58"/>
        <v>0</v>
      </c>
      <c r="AE115" s="12">
        <f t="shared" si="58"/>
        <v>0</v>
      </c>
      <c r="AF115" s="12">
        <f t="shared" si="58"/>
        <v>0</v>
      </c>
      <c r="AG115" s="12">
        <f t="shared" si="58"/>
        <v>0</v>
      </c>
      <c r="AH115" s="12">
        <f t="shared" si="58"/>
        <v>0</v>
      </c>
      <c r="AI115" s="111"/>
    </row>
    <row r="116" spans="1:35" ht="25.5">
      <c r="A116" s="444"/>
      <c r="B116" s="339"/>
      <c r="C116" s="340"/>
      <c r="D116" s="340"/>
      <c r="E116" s="340"/>
      <c r="F116" s="340"/>
      <c r="G116" s="340"/>
      <c r="H116" s="341"/>
      <c r="I116" s="14" t="s">
        <v>13</v>
      </c>
      <c r="J116" s="12">
        <v>0</v>
      </c>
      <c r="K116" s="12">
        <v>0</v>
      </c>
      <c r="L116" s="12">
        <v>0</v>
      </c>
      <c r="M116" s="12">
        <v>0</v>
      </c>
      <c r="N116" s="12"/>
      <c r="O116" s="12">
        <v>0</v>
      </c>
      <c r="P116" s="12">
        <v>0</v>
      </c>
      <c r="Q116" s="12">
        <v>0</v>
      </c>
      <c r="R116" s="12">
        <v>0</v>
      </c>
      <c r="S116" s="12">
        <v>0</v>
      </c>
      <c r="T116" s="12">
        <v>0</v>
      </c>
      <c r="U116" s="12">
        <v>0</v>
      </c>
      <c r="V116" s="12">
        <v>0</v>
      </c>
      <c r="W116" s="12">
        <v>0</v>
      </c>
      <c r="X116" s="12">
        <v>0</v>
      </c>
      <c r="Y116" s="12">
        <v>0</v>
      </c>
      <c r="Z116" s="12">
        <v>0</v>
      </c>
      <c r="AA116" s="12">
        <v>0</v>
      </c>
      <c r="AB116" s="12">
        <v>0</v>
      </c>
      <c r="AC116" s="12">
        <v>0</v>
      </c>
      <c r="AD116" s="12">
        <v>0</v>
      </c>
      <c r="AE116" s="12">
        <v>0</v>
      </c>
      <c r="AF116" s="12">
        <v>0</v>
      </c>
      <c r="AG116" s="12">
        <v>0</v>
      </c>
      <c r="AH116" s="12">
        <v>0</v>
      </c>
      <c r="AI116" s="111"/>
    </row>
    <row r="117" spans="1:35" ht="54.75" customHeight="1">
      <c r="A117" s="445" t="s">
        <v>84</v>
      </c>
      <c r="B117" s="185" t="s">
        <v>47</v>
      </c>
      <c r="C117" s="344" t="s">
        <v>26</v>
      </c>
      <c r="D117" s="344" t="s">
        <v>35</v>
      </c>
      <c r="E117" s="326"/>
      <c r="F117" s="326"/>
      <c r="G117" s="326">
        <v>2016</v>
      </c>
      <c r="H117" s="326">
        <v>2016</v>
      </c>
      <c r="I117" s="324" t="s">
        <v>61</v>
      </c>
      <c r="J117" s="53">
        <f>J118</f>
        <v>5467.52</v>
      </c>
      <c r="K117" s="53">
        <f t="shared" ref="K117:P117" si="59">K118</f>
        <v>5467.52</v>
      </c>
      <c r="L117" s="53">
        <f t="shared" si="59"/>
        <v>0</v>
      </c>
      <c r="M117" s="53">
        <f t="shared" si="59"/>
        <v>0</v>
      </c>
      <c r="N117" s="53"/>
      <c r="O117" s="53">
        <f t="shared" si="59"/>
        <v>6451.67</v>
      </c>
      <c r="P117" s="214">
        <f t="shared" si="59"/>
        <v>6451.67</v>
      </c>
      <c r="Q117" s="301">
        <f>Q118</f>
        <v>1420</v>
      </c>
      <c r="R117" s="301">
        <f t="shared" ref="R117:AF117" si="60">R118</f>
        <v>0</v>
      </c>
      <c r="S117" s="301">
        <f t="shared" si="60"/>
        <v>252.12</v>
      </c>
      <c r="T117" s="301">
        <f t="shared" si="60"/>
        <v>0</v>
      </c>
      <c r="U117" s="301">
        <f t="shared" si="60"/>
        <v>1303.48</v>
      </c>
      <c r="V117" s="301">
        <f t="shared" si="60"/>
        <v>0</v>
      </c>
      <c r="W117" s="301">
        <f t="shared" si="60"/>
        <v>-135.6</v>
      </c>
      <c r="X117" s="301">
        <f t="shared" si="60"/>
        <v>0</v>
      </c>
      <c r="Y117" s="301">
        <f t="shared" si="60"/>
        <v>0</v>
      </c>
      <c r="Z117" s="301">
        <f t="shared" si="60"/>
        <v>750</v>
      </c>
      <c r="AA117" s="301">
        <f t="shared" si="60"/>
        <v>750</v>
      </c>
      <c r="AB117" s="301">
        <f t="shared" si="60"/>
        <v>0</v>
      </c>
      <c r="AC117" s="301">
        <f t="shared" si="60"/>
        <v>0</v>
      </c>
      <c r="AD117" s="301">
        <f t="shared" si="60"/>
        <v>-1420</v>
      </c>
      <c r="AE117" s="301">
        <f t="shared" si="60"/>
        <v>-1420</v>
      </c>
      <c r="AF117" s="301">
        <f t="shared" si="60"/>
        <v>0</v>
      </c>
      <c r="AG117" s="111"/>
      <c r="AH117" s="111"/>
      <c r="AI117" s="471" t="s">
        <v>202</v>
      </c>
    </row>
    <row r="118" spans="1:35" ht="72" customHeight="1">
      <c r="A118" s="446"/>
      <c r="B118" s="188" t="s">
        <v>39</v>
      </c>
      <c r="C118" s="402"/>
      <c r="D118" s="402"/>
      <c r="E118" s="327"/>
      <c r="F118" s="402"/>
      <c r="G118" s="364"/>
      <c r="H118" s="364"/>
      <c r="I118" s="325"/>
      <c r="J118" s="32">
        <f>K118+L118+M118</f>
        <v>5467.52</v>
      </c>
      <c r="K118" s="32">
        <v>5467.52</v>
      </c>
      <c r="L118" s="73">
        <v>0</v>
      </c>
      <c r="M118" s="73">
        <v>0</v>
      </c>
      <c r="N118" s="73"/>
      <c r="O118" s="32">
        <v>6451.67</v>
      </c>
      <c r="P118" s="32">
        <v>6451.67</v>
      </c>
      <c r="Q118" s="301">
        <f>SUM(Q119:Q122)</f>
        <v>1420</v>
      </c>
      <c r="R118" s="301">
        <f t="shared" ref="R118:AF118" si="61">SUM(R119:R122)</f>
        <v>0</v>
      </c>
      <c r="S118" s="301">
        <f t="shared" si="61"/>
        <v>252.12</v>
      </c>
      <c r="T118" s="301">
        <v>0</v>
      </c>
      <c r="U118" s="301">
        <f t="shared" si="61"/>
        <v>1303.48</v>
      </c>
      <c r="V118" s="301">
        <f t="shared" si="61"/>
        <v>0</v>
      </c>
      <c r="W118" s="301">
        <f t="shared" si="61"/>
        <v>-135.6</v>
      </c>
      <c r="X118" s="301">
        <f t="shared" si="61"/>
        <v>0</v>
      </c>
      <c r="Y118" s="301">
        <f t="shared" si="61"/>
        <v>0</v>
      </c>
      <c r="Z118" s="301">
        <f>SUM(Z119:Z122)</f>
        <v>750</v>
      </c>
      <c r="AA118" s="301">
        <f t="shared" si="61"/>
        <v>750</v>
      </c>
      <c r="AB118" s="301">
        <f t="shared" si="61"/>
        <v>0</v>
      </c>
      <c r="AC118" s="301">
        <f t="shared" si="61"/>
        <v>0</v>
      </c>
      <c r="AD118" s="301">
        <f t="shared" si="61"/>
        <v>-1420</v>
      </c>
      <c r="AE118" s="301">
        <f t="shared" si="61"/>
        <v>-1420</v>
      </c>
      <c r="AF118" s="301">
        <f t="shared" si="61"/>
        <v>0</v>
      </c>
      <c r="AG118" s="111"/>
      <c r="AH118" s="111"/>
      <c r="AI118" s="472"/>
    </row>
    <row r="119" spans="1:35" s="201" customFormat="1">
      <c r="A119" s="219"/>
      <c r="B119" s="220" t="s">
        <v>172</v>
      </c>
      <c r="C119" s="193"/>
      <c r="D119" s="193"/>
      <c r="E119" s="221"/>
      <c r="F119" s="193"/>
      <c r="G119" s="221"/>
      <c r="H119" s="221"/>
      <c r="I119" s="222"/>
      <c r="J119" s="223"/>
      <c r="K119" s="223"/>
      <c r="L119" s="224"/>
      <c r="M119" s="224"/>
      <c r="N119" s="224"/>
      <c r="O119" s="223"/>
      <c r="P119" s="199">
        <f>R119+T119+V119+X119</f>
        <v>0</v>
      </c>
      <c r="Q119" s="199">
        <f>S119+U119+W119+Y119</f>
        <v>750</v>
      </c>
      <c r="R119" s="279">
        <v>0</v>
      </c>
      <c r="S119" s="279">
        <v>225</v>
      </c>
      <c r="T119" s="279">
        <v>0</v>
      </c>
      <c r="U119" s="200">
        <v>525</v>
      </c>
      <c r="V119" s="200"/>
      <c r="W119" s="200"/>
      <c r="X119" s="200"/>
      <c r="Y119" s="200"/>
      <c r="Z119" s="200">
        <f>AA119</f>
        <v>750</v>
      </c>
      <c r="AA119" s="200">
        <v>750</v>
      </c>
      <c r="AB119" s="200"/>
      <c r="AC119" s="200"/>
      <c r="AD119" s="279">
        <f>P119-Q119</f>
        <v>-750</v>
      </c>
      <c r="AE119" s="200">
        <f>AD119</f>
        <v>-750</v>
      </c>
      <c r="AF119" s="200"/>
      <c r="AG119" s="200"/>
      <c r="AH119" s="200"/>
      <c r="AI119" s="200"/>
    </row>
    <row r="120" spans="1:35" s="201" customFormat="1">
      <c r="A120" s="219"/>
      <c r="B120" s="220" t="s">
        <v>208</v>
      </c>
      <c r="C120" s="193"/>
      <c r="D120" s="193"/>
      <c r="E120" s="221"/>
      <c r="F120" s="193"/>
      <c r="G120" s="221"/>
      <c r="H120" s="221"/>
      <c r="I120" s="222"/>
      <c r="J120" s="223"/>
      <c r="K120" s="223"/>
      <c r="L120" s="224"/>
      <c r="M120" s="224"/>
      <c r="N120" s="224"/>
      <c r="O120" s="223"/>
      <c r="P120" s="199"/>
      <c r="Q120" s="199">
        <f>S120+U120+W120+Y120</f>
        <v>270</v>
      </c>
      <c r="R120" s="279"/>
      <c r="S120" s="279"/>
      <c r="T120" s="279">
        <v>0</v>
      </c>
      <c r="U120" s="200">
        <v>270</v>
      </c>
      <c r="V120" s="200"/>
      <c r="W120" s="200"/>
      <c r="X120" s="200"/>
      <c r="Y120" s="200"/>
      <c r="Z120" s="200"/>
      <c r="AA120" s="200"/>
      <c r="AB120" s="200"/>
      <c r="AC120" s="200"/>
      <c r="AD120" s="279">
        <f>P120-Q120</f>
        <v>-270</v>
      </c>
      <c r="AE120" s="200">
        <f>AD120</f>
        <v>-270</v>
      </c>
      <c r="AF120" s="200"/>
      <c r="AG120" s="200"/>
      <c r="AH120" s="200"/>
      <c r="AI120" s="200"/>
    </row>
    <row r="121" spans="1:35" s="201" customFormat="1">
      <c r="A121" s="219"/>
      <c r="B121" s="220" t="s">
        <v>209</v>
      </c>
      <c r="C121" s="193"/>
      <c r="D121" s="193"/>
      <c r="E121" s="221"/>
      <c r="F121" s="193"/>
      <c r="G121" s="221"/>
      <c r="H121" s="221"/>
      <c r="I121" s="222"/>
      <c r="J121" s="223"/>
      <c r="K121" s="223"/>
      <c r="L121" s="224"/>
      <c r="M121" s="224"/>
      <c r="N121" s="224"/>
      <c r="O121" s="223"/>
      <c r="P121" s="199"/>
      <c r="Q121" s="199">
        <f>S121+U121+W121+Y121</f>
        <v>400</v>
      </c>
      <c r="R121" s="279"/>
      <c r="S121" s="279"/>
      <c r="T121" s="279"/>
      <c r="U121" s="200">
        <v>400</v>
      </c>
      <c r="V121" s="200"/>
      <c r="W121" s="200"/>
      <c r="X121" s="200"/>
      <c r="Y121" s="200"/>
      <c r="Z121" s="200"/>
      <c r="AA121" s="200"/>
      <c r="AB121" s="200"/>
      <c r="AC121" s="200"/>
      <c r="AD121" s="279">
        <f>P121-Q121</f>
        <v>-400</v>
      </c>
      <c r="AE121" s="200">
        <f>AD121</f>
        <v>-400</v>
      </c>
      <c r="AF121" s="200"/>
      <c r="AG121" s="200"/>
      <c r="AH121" s="200"/>
      <c r="AI121" s="200"/>
    </row>
    <row r="122" spans="1:35" s="201" customFormat="1">
      <c r="A122" s="219"/>
      <c r="B122" s="220" t="s">
        <v>177</v>
      </c>
      <c r="C122" s="193"/>
      <c r="D122" s="193"/>
      <c r="E122" s="221"/>
      <c r="F122" s="193"/>
      <c r="G122" s="221"/>
      <c r="H122" s="221"/>
      <c r="I122" s="222"/>
      <c r="J122" s="223"/>
      <c r="K122" s="223"/>
      <c r="L122" s="224"/>
      <c r="M122" s="224"/>
      <c r="N122" s="224"/>
      <c r="O122" s="223"/>
      <c r="P122" s="199">
        <f>R122+T122+V122+X122</f>
        <v>0</v>
      </c>
      <c r="Q122" s="199">
        <f>S122+U122+W122+Y122</f>
        <v>0</v>
      </c>
      <c r="R122" s="279">
        <v>0</v>
      </c>
      <c r="S122" s="279">
        <v>27.12</v>
      </c>
      <c r="T122" s="279">
        <v>0</v>
      </c>
      <c r="U122" s="200">
        <f>40.68+67.8</f>
        <v>108.47999999999999</v>
      </c>
      <c r="V122" s="200"/>
      <c r="W122" s="200">
        <v>-135.6</v>
      </c>
      <c r="X122" s="200"/>
      <c r="Y122" s="200"/>
      <c r="Z122" s="200">
        <f>AA122</f>
        <v>0</v>
      </c>
      <c r="AA122" s="200">
        <v>0</v>
      </c>
      <c r="AB122" s="200"/>
      <c r="AC122" s="200"/>
      <c r="AD122" s="279">
        <f>P122-Q122</f>
        <v>0</v>
      </c>
      <c r="AE122" s="200">
        <f>AD122</f>
        <v>0</v>
      </c>
      <c r="AF122" s="200"/>
      <c r="AG122" s="200"/>
      <c r="AH122" s="200"/>
      <c r="AI122" s="200"/>
    </row>
    <row r="123" spans="1:35" ht="25.5">
      <c r="A123" s="380" t="s">
        <v>85</v>
      </c>
      <c r="B123" s="491" t="s">
        <v>160</v>
      </c>
      <c r="C123" s="326" t="s">
        <v>17</v>
      </c>
      <c r="D123" s="447">
        <v>8350</v>
      </c>
      <c r="E123" s="326"/>
      <c r="F123" s="435"/>
      <c r="G123" s="435">
        <v>2016</v>
      </c>
      <c r="H123" s="435">
        <v>2017</v>
      </c>
      <c r="I123" s="14" t="s">
        <v>14</v>
      </c>
      <c r="J123" s="11">
        <f t="shared" ref="J123:J130" si="62">K123+L123+M123</f>
        <v>128161.02000000002</v>
      </c>
      <c r="K123" s="11">
        <f>K124+K125+K126</f>
        <v>62364.420000000006</v>
      </c>
      <c r="L123" s="11">
        <f>L124+L125+L126</f>
        <v>65796.600000000006</v>
      </c>
      <c r="M123" s="11">
        <f>M124+M125+M126</f>
        <v>0</v>
      </c>
      <c r="N123" s="11"/>
      <c r="O123" s="11">
        <f>O124+O125+O126</f>
        <v>151230</v>
      </c>
      <c r="P123" s="11">
        <f>P124+P125+P126</f>
        <v>73590</v>
      </c>
      <c r="Q123" s="111"/>
      <c r="R123" s="111"/>
      <c r="S123" s="111"/>
      <c r="T123" s="111"/>
      <c r="U123" s="111"/>
      <c r="V123" s="111"/>
      <c r="W123" s="111"/>
      <c r="X123" s="111"/>
      <c r="Y123" s="111"/>
      <c r="Z123" s="111"/>
      <c r="AA123" s="111"/>
      <c r="AB123" s="111"/>
      <c r="AC123" s="111"/>
      <c r="AD123" s="111"/>
      <c r="AE123" s="111"/>
      <c r="AF123" s="111"/>
      <c r="AG123" s="111"/>
      <c r="AH123" s="111"/>
      <c r="AI123" s="111"/>
    </row>
    <row r="124" spans="1:35">
      <c r="A124" s="381"/>
      <c r="B124" s="492"/>
      <c r="C124" s="327"/>
      <c r="D124" s="448"/>
      <c r="E124" s="327"/>
      <c r="F124" s="450"/>
      <c r="G124" s="436"/>
      <c r="H124" s="436"/>
      <c r="I124" s="14" t="s">
        <v>43</v>
      </c>
      <c r="J124" s="11">
        <f t="shared" si="62"/>
        <v>121754.23000000001</v>
      </c>
      <c r="K124" s="12">
        <v>59245.760000000002</v>
      </c>
      <c r="L124" s="12">
        <v>62508.47</v>
      </c>
      <c r="M124" s="12">
        <v>0</v>
      </c>
      <c r="N124" s="12"/>
      <c r="O124" s="12">
        <f>143669.99+0.01</f>
        <v>143670</v>
      </c>
      <c r="P124" s="12">
        <v>69910</v>
      </c>
      <c r="Q124" s="111"/>
      <c r="R124" s="111"/>
      <c r="S124" s="111"/>
      <c r="T124" s="111"/>
      <c r="U124" s="111"/>
      <c r="V124" s="111"/>
      <c r="W124" s="111"/>
      <c r="X124" s="111"/>
      <c r="Y124" s="111"/>
      <c r="Z124" s="111"/>
      <c r="AA124" s="111"/>
      <c r="AB124" s="111"/>
      <c r="AC124" s="111"/>
      <c r="AD124" s="111"/>
      <c r="AE124" s="111"/>
      <c r="AF124" s="111"/>
      <c r="AG124" s="111"/>
      <c r="AH124" s="111"/>
      <c r="AI124" s="111"/>
    </row>
    <row r="125" spans="1:35">
      <c r="A125" s="381"/>
      <c r="B125" s="492"/>
      <c r="C125" s="327"/>
      <c r="D125" s="448"/>
      <c r="E125" s="327"/>
      <c r="F125" s="450"/>
      <c r="G125" s="436"/>
      <c r="H125" s="436"/>
      <c r="I125" s="14" t="s">
        <v>42</v>
      </c>
      <c r="J125" s="11">
        <f t="shared" si="62"/>
        <v>6093.22</v>
      </c>
      <c r="K125" s="12">
        <v>2966.11</v>
      </c>
      <c r="L125" s="12">
        <v>3127.11</v>
      </c>
      <c r="M125" s="12">
        <v>0</v>
      </c>
      <c r="N125" s="12"/>
      <c r="O125" s="12">
        <v>7190</v>
      </c>
      <c r="P125" s="12">
        <v>3500</v>
      </c>
      <c r="Q125" s="111"/>
      <c r="R125" s="111"/>
      <c r="S125" s="111"/>
      <c r="T125" s="111"/>
      <c r="U125" s="111"/>
      <c r="V125" s="111"/>
      <c r="W125" s="111"/>
      <c r="X125" s="111"/>
      <c r="Y125" s="111"/>
      <c r="Z125" s="111"/>
      <c r="AA125" s="111"/>
      <c r="AB125" s="111"/>
      <c r="AC125" s="111"/>
      <c r="AD125" s="111"/>
      <c r="AE125" s="111"/>
      <c r="AF125" s="111"/>
      <c r="AG125" s="111"/>
      <c r="AH125" s="111"/>
      <c r="AI125" s="111"/>
    </row>
    <row r="126" spans="1:35">
      <c r="A126" s="382"/>
      <c r="B126" s="493"/>
      <c r="C126" s="364"/>
      <c r="D126" s="449"/>
      <c r="E126" s="364"/>
      <c r="F126" s="415"/>
      <c r="G126" s="437"/>
      <c r="H126" s="437"/>
      <c r="I126" s="61" t="s">
        <v>44</v>
      </c>
      <c r="J126" s="11">
        <f t="shared" si="62"/>
        <v>313.57000000000005</v>
      </c>
      <c r="K126" s="12">
        <v>152.55000000000001</v>
      </c>
      <c r="L126" s="12">
        <v>161.02000000000001</v>
      </c>
      <c r="M126" s="12">
        <v>0</v>
      </c>
      <c r="N126" s="12"/>
      <c r="O126" s="12">
        <v>370</v>
      </c>
      <c r="P126" s="12">
        <v>180</v>
      </c>
      <c r="Q126" s="111"/>
      <c r="R126" s="111"/>
      <c r="S126" s="111"/>
      <c r="T126" s="111"/>
      <c r="U126" s="111"/>
      <c r="V126" s="111"/>
      <c r="W126" s="111"/>
      <c r="X126" s="111"/>
      <c r="Y126" s="111"/>
      <c r="Z126" s="111"/>
      <c r="AA126" s="111"/>
      <c r="AB126" s="111"/>
      <c r="AC126" s="111"/>
      <c r="AD126" s="111"/>
      <c r="AE126" s="111"/>
      <c r="AF126" s="111"/>
      <c r="AG126" s="111"/>
      <c r="AH126" s="111"/>
      <c r="AI126" s="111"/>
    </row>
    <row r="127" spans="1:35" ht="38.25">
      <c r="A127" s="377" t="s">
        <v>86</v>
      </c>
      <c r="B127" s="185" t="s">
        <v>20</v>
      </c>
      <c r="C127" s="326">
        <v>600</v>
      </c>
      <c r="D127" s="326">
        <v>1036</v>
      </c>
      <c r="E127" s="344"/>
      <c r="F127" s="344"/>
      <c r="G127" s="344">
        <v>2016</v>
      </c>
      <c r="H127" s="344">
        <v>2016</v>
      </c>
      <c r="I127" s="14" t="s">
        <v>14</v>
      </c>
      <c r="J127" s="11">
        <f t="shared" si="62"/>
        <v>35573.050000000003</v>
      </c>
      <c r="K127" s="11">
        <f>K128+K129+K130</f>
        <v>35573.050000000003</v>
      </c>
      <c r="L127" s="11">
        <f>L128+L129+L130</f>
        <v>0</v>
      </c>
      <c r="M127" s="11">
        <f>M128+M129+M130</f>
        <v>0</v>
      </c>
      <c r="N127" s="11"/>
      <c r="O127" s="11">
        <f>O128+O129+O130</f>
        <v>41976.2</v>
      </c>
      <c r="P127" s="11">
        <f>P128+P129+P130</f>
        <v>41976.2</v>
      </c>
      <c r="Q127" s="111"/>
      <c r="R127" s="111"/>
      <c r="S127" s="111"/>
      <c r="T127" s="111"/>
      <c r="U127" s="111"/>
      <c r="V127" s="111"/>
      <c r="W127" s="111"/>
      <c r="X127" s="111"/>
      <c r="Y127" s="111"/>
      <c r="Z127" s="111"/>
      <c r="AA127" s="111"/>
      <c r="AB127" s="111"/>
      <c r="AC127" s="111"/>
      <c r="AD127" s="111"/>
      <c r="AE127" s="111"/>
      <c r="AF127" s="111"/>
      <c r="AG127" s="111"/>
      <c r="AH127" s="111"/>
      <c r="AI127" s="111"/>
    </row>
    <row r="128" spans="1:35">
      <c r="A128" s="378"/>
      <c r="B128" s="374" t="s">
        <v>161</v>
      </c>
      <c r="C128" s="327"/>
      <c r="D128" s="327"/>
      <c r="E128" s="345"/>
      <c r="F128" s="402"/>
      <c r="G128" s="345"/>
      <c r="H128" s="345"/>
      <c r="I128" s="14" t="s">
        <v>43</v>
      </c>
      <c r="J128" s="12">
        <f t="shared" si="62"/>
        <v>26679.83</v>
      </c>
      <c r="K128" s="12">
        <v>26679.83</v>
      </c>
      <c r="L128" s="12">
        <v>0</v>
      </c>
      <c r="M128" s="16">
        <v>0</v>
      </c>
      <c r="N128" s="16"/>
      <c r="O128" s="16">
        <v>31482.2</v>
      </c>
      <c r="P128" s="16">
        <v>31482.2</v>
      </c>
      <c r="Q128" s="111"/>
      <c r="R128" s="111"/>
      <c r="S128" s="111"/>
      <c r="T128" s="111"/>
      <c r="U128" s="111"/>
      <c r="V128" s="111"/>
      <c r="W128" s="111"/>
      <c r="X128" s="111"/>
      <c r="Y128" s="111"/>
      <c r="Z128" s="111"/>
      <c r="AA128" s="111"/>
      <c r="AB128" s="111"/>
      <c r="AC128" s="111"/>
      <c r="AD128" s="111"/>
      <c r="AE128" s="111"/>
      <c r="AF128" s="111"/>
      <c r="AG128" s="111"/>
      <c r="AH128" s="111"/>
      <c r="AI128" s="111"/>
    </row>
    <row r="129" spans="1:35">
      <c r="A129" s="378"/>
      <c r="B129" s="375"/>
      <c r="C129" s="327"/>
      <c r="D129" s="327"/>
      <c r="E129" s="345"/>
      <c r="F129" s="402"/>
      <c r="G129" s="345"/>
      <c r="H129" s="345"/>
      <c r="I129" s="14" t="s">
        <v>42</v>
      </c>
      <c r="J129" s="12">
        <f t="shared" si="62"/>
        <v>1778.64</v>
      </c>
      <c r="K129" s="16">
        <v>1778.64</v>
      </c>
      <c r="L129" s="16">
        <v>0</v>
      </c>
      <c r="M129" s="16">
        <v>0</v>
      </c>
      <c r="N129" s="16"/>
      <c r="O129" s="16">
        <v>2098.8000000000002</v>
      </c>
      <c r="P129" s="16">
        <v>2098.8000000000002</v>
      </c>
      <c r="Q129" s="111"/>
      <c r="R129" s="111"/>
      <c r="S129" s="111"/>
      <c r="T129" s="111"/>
      <c r="U129" s="111"/>
      <c r="V129" s="111"/>
      <c r="W129" s="111"/>
      <c r="X129" s="111"/>
      <c r="Y129" s="111"/>
      <c r="Z129" s="111"/>
      <c r="AA129" s="111"/>
      <c r="AB129" s="111"/>
      <c r="AC129" s="111"/>
      <c r="AD129" s="111"/>
      <c r="AE129" s="111"/>
      <c r="AF129" s="111"/>
      <c r="AG129" s="111"/>
      <c r="AH129" s="111"/>
      <c r="AI129" s="111"/>
    </row>
    <row r="130" spans="1:35">
      <c r="A130" s="379"/>
      <c r="B130" s="376"/>
      <c r="C130" s="364"/>
      <c r="D130" s="364"/>
      <c r="E130" s="346"/>
      <c r="F130" s="403"/>
      <c r="G130" s="346"/>
      <c r="H130" s="346"/>
      <c r="I130" s="61" t="s">
        <v>44</v>
      </c>
      <c r="J130" s="12">
        <f t="shared" si="62"/>
        <v>7114.58</v>
      </c>
      <c r="K130" s="16">
        <v>7114.58</v>
      </c>
      <c r="L130" s="16">
        <v>0</v>
      </c>
      <c r="M130" s="16">
        <v>0</v>
      </c>
      <c r="N130" s="16"/>
      <c r="O130" s="16">
        <v>8395.2000000000007</v>
      </c>
      <c r="P130" s="16">
        <v>8395.2000000000007</v>
      </c>
      <c r="Q130" s="111"/>
      <c r="R130" s="111"/>
      <c r="S130" s="111"/>
      <c r="T130" s="111"/>
      <c r="U130" s="111"/>
      <c r="V130" s="111"/>
      <c r="W130" s="111"/>
      <c r="X130" s="111"/>
      <c r="Y130" s="111"/>
      <c r="Z130" s="111"/>
      <c r="AA130" s="111"/>
      <c r="AB130" s="111"/>
      <c r="AC130" s="111"/>
      <c r="AD130" s="111"/>
      <c r="AE130" s="111"/>
      <c r="AF130" s="111"/>
      <c r="AG130" s="111"/>
      <c r="AH130" s="111"/>
      <c r="AI130" s="111"/>
    </row>
    <row r="131" spans="1:35" ht="15.75" customHeight="1">
      <c r="A131" s="44"/>
      <c r="B131" s="368" t="s">
        <v>31</v>
      </c>
      <c r="C131" s="369"/>
      <c r="D131" s="369"/>
      <c r="E131" s="369"/>
      <c r="F131" s="369"/>
      <c r="G131" s="369"/>
      <c r="H131" s="370"/>
      <c r="I131" s="61"/>
      <c r="J131" s="16"/>
      <c r="K131" s="16"/>
      <c r="L131" s="16"/>
      <c r="M131" s="16"/>
      <c r="N131" s="16"/>
      <c r="O131" s="16"/>
      <c r="P131" s="16"/>
      <c r="Q131" s="111"/>
      <c r="R131" s="111"/>
      <c r="S131" s="111"/>
      <c r="T131" s="111"/>
      <c r="U131" s="111"/>
      <c r="V131" s="111"/>
      <c r="W131" s="111"/>
      <c r="X131" s="111"/>
      <c r="Y131" s="111"/>
      <c r="Z131" s="111"/>
      <c r="AA131" s="111"/>
      <c r="AB131" s="111"/>
      <c r="AC131" s="111"/>
      <c r="AD131" s="111"/>
      <c r="AE131" s="111"/>
      <c r="AF131" s="111"/>
      <c r="AG131" s="111"/>
      <c r="AH131" s="111"/>
      <c r="AI131" s="111"/>
    </row>
    <row r="132" spans="1:35" ht="51">
      <c r="A132" s="347"/>
      <c r="B132" s="348"/>
      <c r="C132" s="348"/>
      <c r="D132" s="348"/>
      <c r="E132" s="348"/>
      <c r="F132" s="348"/>
      <c r="G132" s="348"/>
      <c r="H132" s="349"/>
      <c r="I132" s="14" t="s">
        <v>60</v>
      </c>
      <c r="J132" s="12">
        <f>J137</f>
        <v>9514.7125199999991</v>
      </c>
      <c r="K132" s="12">
        <f t="shared" ref="K132:M135" si="63">K137</f>
        <v>5559.4481999999998</v>
      </c>
      <c r="L132" s="12">
        <f>L137</f>
        <v>3231.9852099999998</v>
      </c>
      <c r="M132" s="12">
        <f t="shared" si="63"/>
        <v>723.27910999999995</v>
      </c>
      <c r="N132" s="12"/>
      <c r="O132" s="12">
        <f>O137</f>
        <v>11227.36</v>
      </c>
      <c r="P132" s="12">
        <f t="shared" ref="P132:AH132" si="64">P137</f>
        <v>6560.15</v>
      </c>
      <c r="Q132" s="12">
        <f t="shared" si="64"/>
        <v>970.904</v>
      </c>
      <c r="R132" s="12">
        <f t="shared" si="64"/>
        <v>0</v>
      </c>
      <c r="S132" s="12">
        <f t="shared" si="64"/>
        <v>550.38800000000003</v>
      </c>
      <c r="T132" s="12">
        <f t="shared" si="64"/>
        <v>0</v>
      </c>
      <c r="U132" s="12">
        <f t="shared" si="64"/>
        <v>447.63600000000002</v>
      </c>
      <c r="V132" s="12">
        <f t="shared" si="64"/>
        <v>0</v>
      </c>
      <c r="W132" s="12">
        <f t="shared" si="64"/>
        <v>-27.12</v>
      </c>
      <c r="X132" s="12">
        <f t="shared" si="64"/>
        <v>0</v>
      </c>
      <c r="Y132" s="12">
        <f t="shared" si="64"/>
        <v>0</v>
      </c>
      <c r="Z132" s="12">
        <f t="shared" si="64"/>
        <v>2420.5370000000003</v>
      </c>
      <c r="AA132" s="12">
        <f>AA137</f>
        <v>2420.5370000000003</v>
      </c>
      <c r="AB132" s="12">
        <f t="shared" si="64"/>
        <v>0</v>
      </c>
      <c r="AC132" s="12">
        <f t="shared" si="64"/>
        <v>0</v>
      </c>
      <c r="AD132" s="12">
        <f t="shared" si="64"/>
        <v>-970.904</v>
      </c>
      <c r="AE132" s="12">
        <f t="shared" si="64"/>
        <v>-970.904</v>
      </c>
      <c r="AF132" s="12">
        <f t="shared" si="64"/>
        <v>0</v>
      </c>
      <c r="AG132" s="12">
        <f t="shared" si="64"/>
        <v>0</v>
      </c>
      <c r="AH132" s="12">
        <f t="shared" si="64"/>
        <v>0</v>
      </c>
      <c r="AI132" s="111"/>
    </row>
    <row r="133" spans="1:35" ht="38.25">
      <c r="A133" s="350"/>
      <c r="B133" s="351"/>
      <c r="C133" s="351"/>
      <c r="D133" s="351"/>
      <c r="E133" s="351"/>
      <c r="F133" s="351"/>
      <c r="G133" s="351"/>
      <c r="H133" s="352"/>
      <c r="I133" s="14" t="s">
        <v>61</v>
      </c>
      <c r="J133" s="12">
        <f>J138</f>
        <v>0</v>
      </c>
      <c r="K133" s="12">
        <f t="shared" si="63"/>
        <v>0</v>
      </c>
      <c r="L133" s="12">
        <f t="shared" si="63"/>
        <v>0</v>
      </c>
      <c r="M133" s="12">
        <f t="shared" si="63"/>
        <v>0</v>
      </c>
      <c r="N133" s="12"/>
      <c r="O133" s="12">
        <f>O138</f>
        <v>0</v>
      </c>
      <c r="P133" s="12">
        <f>P138</f>
        <v>0</v>
      </c>
      <c r="Q133" s="12">
        <f t="shared" ref="Q133:AH133" si="65">Q138</f>
        <v>0</v>
      </c>
      <c r="R133" s="12">
        <f t="shared" si="65"/>
        <v>0</v>
      </c>
      <c r="S133" s="12">
        <f t="shared" si="65"/>
        <v>0</v>
      </c>
      <c r="T133" s="12">
        <f t="shared" si="65"/>
        <v>0</v>
      </c>
      <c r="U133" s="12">
        <f t="shared" si="65"/>
        <v>0</v>
      </c>
      <c r="V133" s="12">
        <f t="shared" si="65"/>
        <v>0</v>
      </c>
      <c r="W133" s="12">
        <f t="shared" si="65"/>
        <v>0</v>
      </c>
      <c r="X133" s="12">
        <f t="shared" si="65"/>
        <v>0</v>
      </c>
      <c r="Y133" s="12">
        <f t="shared" si="65"/>
        <v>0</v>
      </c>
      <c r="Z133" s="12">
        <f>Z138</f>
        <v>0</v>
      </c>
      <c r="AA133" s="12">
        <f t="shared" si="65"/>
        <v>0</v>
      </c>
      <c r="AB133" s="12">
        <f t="shared" si="65"/>
        <v>0</v>
      </c>
      <c r="AC133" s="12">
        <f t="shared" si="65"/>
        <v>0</v>
      </c>
      <c r="AD133" s="12">
        <f t="shared" si="65"/>
        <v>0</v>
      </c>
      <c r="AE133" s="12">
        <f t="shared" si="65"/>
        <v>0</v>
      </c>
      <c r="AF133" s="12">
        <f t="shared" si="65"/>
        <v>0</v>
      </c>
      <c r="AG133" s="12">
        <f t="shared" si="65"/>
        <v>0</v>
      </c>
      <c r="AH133" s="12">
        <f t="shared" si="65"/>
        <v>0</v>
      </c>
      <c r="AI133" s="111"/>
    </row>
    <row r="134" spans="1:35" ht="25.5">
      <c r="A134" s="350"/>
      <c r="B134" s="351"/>
      <c r="C134" s="351"/>
      <c r="D134" s="351"/>
      <c r="E134" s="351"/>
      <c r="F134" s="351"/>
      <c r="G134" s="351"/>
      <c r="H134" s="352"/>
      <c r="I134" s="14" t="s">
        <v>14</v>
      </c>
      <c r="J134" s="12">
        <f>J139</f>
        <v>283879.82999999996</v>
      </c>
      <c r="K134" s="12">
        <f t="shared" si="63"/>
        <v>221716.34999999998</v>
      </c>
      <c r="L134" s="12">
        <f t="shared" si="63"/>
        <v>62163.479999999996</v>
      </c>
      <c r="M134" s="12">
        <f t="shared" si="63"/>
        <v>0</v>
      </c>
      <c r="N134" s="12"/>
      <c r="O134" s="12">
        <f>O139</f>
        <v>334978.19999999995</v>
      </c>
      <c r="P134" s="12">
        <f>P139</f>
        <v>261625.29</v>
      </c>
      <c r="Q134" s="12">
        <f t="shared" ref="Q134:AH134" si="66">Q139</f>
        <v>0</v>
      </c>
      <c r="R134" s="12">
        <f t="shared" si="66"/>
        <v>0</v>
      </c>
      <c r="S134" s="12">
        <f t="shared" si="66"/>
        <v>0</v>
      </c>
      <c r="T134" s="12">
        <f t="shared" si="66"/>
        <v>0</v>
      </c>
      <c r="U134" s="12">
        <f t="shared" si="66"/>
        <v>0</v>
      </c>
      <c r="V134" s="12">
        <f t="shared" si="66"/>
        <v>0</v>
      </c>
      <c r="W134" s="12">
        <f t="shared" si="66"/>
        <v>0</v>
      </c>
      <c r="X134" s="12">
        <f t="shared" si="66"/>
        <v>0</v>
      </c>
      <c r="Y134" s="12">
        <f t="shared" si="66"/>
        <v>0</v>
      </c>
      <c r="Z134" s="12">
        <f t="shared" si="66"/>
        <v>0</v>
      </c>
      <c r="AA134" s="12">
        <f t="shared" si="66"/>
        <v>0</v>
      </c>
      <c r="AB134" s="12">
        <f t="shared" si="66"/>
        <v>0</v>
      </c>
      <c r="AC134" s="12">
        <f t="shared" si="66"/>
        <v>0</v>
      </c>
      <c r="AD134" s="12">
        <f t="shared" si="66"/>
        <v>0</v>
      </c>
      <c r="AE134" s="12">
        <f t="shared" si="66"/>
        <v>0</v>
      </c>
      <c r="AF134" s="12">
        <f t="shared" si="66"/>
        <v>0</v>
      </c>
      <c r="AG134" s="12">
        <f t="shared" si="66"/>
        <v>0</v>
      </c>
      <c r="AH134" s="12">
        <f t="shared" si="66"/>
        <v>0</v>
      </c>
      <c r="AI134" s="111"/>
    </row>
    <row r="135" spans="1:35" ht="25.5">
      <c r="A135" s="353"/>
      <c r="B135" s="354"/>
      <c r="C135" s="354"/>
      <c r="D135" s="354"/>
      <c r="E135" s="354"/>
      <c r="F135" s="354"/>
      <c r="G135" s="354"/>
      <c r="H135" s="355"/>
      <c r="I135" s="14" t="s">
        <v>13</v>
      </c>
      <c r="J135" s="12">
        <f>J140</f>
        <v>0</v>
      </c>
      <c r="K135" s="12">
        <f t="shared" si="63"/>
        <v>0</v>
      </c>
      <c r="L135" s="12">
        <f t="shared" si="63"/>
        <v>0</v>
      </c>
      <c r="M135" s="12">
        <f t="shared" si="63"/>
        <v>0</v>
      </c>
      <c r="N135" s="12"/>
      <c r="O135" s="12">
        <f>O140</f>
        <v>0</v>
      </c>
      <c r="P135" s="12">
        <f t="shared" ref="P135:AH135" si="67">P140</f>
        <v>0</v>
      </c>
      <c r="Q135" s="12">
        <f t="shared" si="67"/>
        <v>0</v>
      </c>
      <c r="R135" s="12">
        <f t="shared" si="67"/>
        <v>0</v>
      </c>
      <c r="S135" s="12">
        <f t="shared" si="67"/>
        <v>0</v>
      </c>
      <c r="T135" s="12">
        <f t="shared" si="67"/>
        <v>0</v>
      </c>
      <c r="U135" s="12">
        <f t="shared" si="67"/>
        <v>0</v>
      </c>
      <c r="V135" s="12">
        <f t="shared" si="67"/>
        <v>0</v>
      </c>
      <c r="W135" s="12">
        <f t="shared" si="67"/>
        <v>0</v>
      </c>
      <c r="X135" s="12">
        <f t="shared" si="67"/>
        <v>0</v>
      </c>
      <c r="Y135" s="12">
        <f t="shared" si="67"/>
        <v>0</v>
      </c>
      <c r="Z135" s="12">
        <f t="shared" si="67"/>
        <v>0</v>
      </c>
      <c r="AA135" s="12">
        <f t="shared" si="67"/>
        <v>0</v>
      </c>
      <c r="AB135" s="12">
        <f t="shared" si="67"/>
        <v>0</v>
      </c>
      <c r="AC135" s="12">
        <f t="shared" si="67"/>
        <v>0</v>
      </c>
      <c r="AD135" s="12">
        <f t="shared" si="67"/>
        <v>0</v>
      </c>
      <c r="AE135" s="12">
        <f t="shared" si="67"/>
        <v>0</v>
      </c>
      <c r="AF135" s="12">
        <f t="shared" si="67"/>
        <v>0</v>
      </c>
      <c r="AG135" s="12">
        <f t="shared" si="67"/>
        <v>0</v>
      </c>
      <c r="AH135" s="12">
        <f t="shared" si="67"/>
        <v>0</v>
      </c>
      <c r="AI135" s="111"/>
    </row>
    <row r="136" spans="1:35" ht="15.75" customHeight="1">
      <c r="A136" s="17" t="s">
        <v>69</v>
      </c>
      <c r="B136" s="368" t="s">
        <v>33</v>
      </c>
      <c r="C136" s="369"/>
      <c r="D136" s="369"/>
      <c r="E136" s="369"/>
      <c r="F136" s="369"/>
      <c r="G136" s="369"/>
      <c r="H136" s="370"/>
      <c r="I136" s="93"/>
      <c r="J136" s="20"/>
      <c r="K136" s="20"/>
      <c r="L136" s="20"/>
      <c r="M136" s="20"/>
      <c r="N136" s="20"/>
      <c r="O136" s="20"/>
      <c r="P136" s="20"/>
      <c r="Q136" s="111"/>
      <c r="R136" s="111"/>
      <c r="S136" s="111"/>
      <c r="T136" s="111"/>
      <c r="U136" s="111"/>
      <c r="V136" s="111"/>
      <c r="W136" s="111"/>
      <c r="X136" s="111"/>
      <c r="Y136" s="111"/>
      <c r="Z136" s="111"/>
      <c r="AA136" s="111"/>
      <c r="AB136" s="111"/>
      <c r="AC136" s="111"/>
      <c r="AD136" s="111"/>
      <c r="AE136" s="111"/>
      <c r="AF136" s="111"/>
      <c r="AG136" s="111"/>
      <c r="AH136" s="111"/>
      <c r="AI136" s="111"/>
    </row>
    <row r="137" spans="1:35" ht="51">
      <c r="A137" s="383"/>
      <c r="B137" s="333"/>
      <c r="C137" s="334"/>
      <c r="D137" s="334"/>
      <c r="E137" s="334"/>
      <c r="F137" s="334"/>
      <c r="G137" s="334"/>
      <c r="H137" s="335"/>
      <c r="I137" s="14" t="s">
        <v>60</v>
      </c>
      <c r="J137" s="12">
        <f>J141</f>
        <v>9514.7125199999991</v>
      </c>
      <c r="K137" s="12">
        <f>K141</f>
        <v>5559.4481999999998</v>
      </c>
      <c r="L137" s="12">
        <f>L141</f>
        <v>3231.9852099999998</v>
      </c>
      <c r="M137" s="12">
        <f>M141</f>
        <v>723.27910999999995</v>
      </c>
      <c r="N137" s="12"/>
      <c r="O137" s="12">
        <f>O141</f>
        <v>11227.36</v>
      </c>
      <c r="P137" s="12">
        <f>P141</f>
        <v>6560.15</v>
      </c>
      <c r="Q137" s="12">
        <f>Q141</f>
        <v>970.904</v>
      </c>
      <c r="R137" s="12">
        <f t="shared" ref="R137:AH137" si="68">R141</f>
        <v>0</v>
      </c>
      <c r="S137" s="12">
        <f t="shared" si="68"/>
        <v>550.38800000000003</v>
      </c>
      <c r="T137" s="12">
        <f t="shared" si="68"/>
        <v>0</v>
      </c>
      <c r="U137" s="12">
        <f t="shared" si="68"/>
        <v>447.63600000000002</v>
      </c>
      <c r="V137" s="12">
        <f t="shared" si="68"/>
        <v>0</v>
      </c>
      <c r="W137" s="12">
        <f t="shared" si="68"/>
        <v>-27.12</v>
      </c>
      <c r="X137" s="12">
        <f t="shared" si="68"/>
        <v>0</v>
      </c>
      <c r="Y137" s="12">
        <f t="shared" si="68"/>
        <v>0</v>
      </c>
      <c r="Z137" s="12">
        <f t="shared" si="68"/>
        <v>2420.5370000000003</v>
      </c>
      <c r="AA137" s="12">
        <f>AA141</f>
        <v>2420.5370000000003</v>
      </c>
      <c r="AB137" s="12">
        <f t="shared" si="68"/>
        <v>0</v>
      </c>
      <c r="AC137" s="12">
        <f t="shared" si="68"/>
        <v>0</v>
      </c>
      <c r="AD137" s="12">
        <f t="shared" si="68"/>
        <v>-970.904</v>
      </c>
      <c r="AE137" s="12">
        <f t="shared" si="68"/>
        <v>-970.904</v>
      </c>
      <c r="AF137" s="12">
        <f t="shared" si="68"/>
        <v>0</v>
      </c>
      <c r="AG137" s="12">
        <f t="shared" si="68"/>
        <v>0</v>
      </c>
      <c r="AH137" s="12">
        <f t="shared" si="68"/>
        <v>0</v>
      </c>
      <c r="AI137" s="111"/>
    </row>
    <row r="138" spans="1:35" ht="38.25">
      <c r="A138" s="384"/>
      <c r="B138" s="336"/>
      <c r="C138" s="337"/>
      <c r="D138" s="337"/>
      <c r="E138" s="337"/>
      <c r="F138" s="337"/>
      <c r="G138" s="337"/>
      <c r="H138" s="338"/>
      <c r="I138" s="14" t="s">
        <v>61</v>
      </c>
      <c r="J138" s="12"/>
      <c r="K138" s="12"/>
      <c r="L138" s="12"/>
      <c r="M138" s="12"/>
      <c r="N138" s="12"/>
      <c r="O138" s="12"/>
      <c r="P138" s="12"/>
      <c r="Q138" s="12"/>
      <c r="R138" s="12"/>
      <c r="S138" s="12"/>
      <c r="T138" s="12"/>
      <c r="U138" s="12"/>
      <c r="V138" s="12"/>
      <c r="W138" s="12"/>
      <c r="X138" s="12"/>
      <c r="Y138" s="12"/>
      <c r="Z138" s="12"/>
      <c r="AA138" s="12"/>
      <c r="AB138" s="12"/>
      <c r="AC138" s="12"/>
      <c r="AD138" s="12"/>
      <c r="AE138" s="12"/>
      <c r="AF138" s="12"/>
      <c r="AG138" s="12"/>
      <c r="AH138" s="12"/>
      <c r="AI138" s="111"/>
    </row>
    <row r="139" spans="1:35" ht="25.5">
      <c r="A139" s="384"/>
      <c r="B139" s="336"/>
      <c r="C139" s="337"/>
      <c r="D139" s="337"/>
      <c r="E139" s="337"/>
      <c r="F139" s="337"/>
      <c r="G139" s="337"/>
      <c r="H139" s="338"/>
      <c r="I139" s="14" t="s">
        <v>14</v>
      </c>
      <c r="J139" s="12">
        <f>J151</f>
        <v>283879.82999999996</v>
      </c>
      <c r="K139" s="12">
        <f>K151</f>
        <v>221716.34999999998</v>
      </c>
      <c r="L139" s="12">
        <f>L151</f>
        <v>62163.479999999996</v>
      </c>
      <c r="M139" s="12">
        <f>M151</f>
        <v>0</v>
      </c>
      <c r="N139" s="12"/>
      <c r="O139" s="12">
        <f>O151</f>
        <v>334978.19999999995</v>
      </c>
      <c r="P139" s="12">
        <f t="shared" ref="P139:AH139" si="69">P151</f>
        <v>261625.29</v>
      </c>
      <c r="Q139" s="12">
        <f t="shared" si="69"/>
        <v>0</v>
      </c>
      <c r="R139" s="12">
        <f t="shared" si="69"/>
        <v>0</v>
      </c>
      <c r="S139" s="12">
        <f t="shared" si="69"/>
        <v>0</v>
      </c>
      <c r="T139" s="12">
        <f t="shared" si="69"/>
        <v>0</v>
      </c>
      <c r="U139" s="12">
        <f t="shared" si="69"/>
        <v>0</v>
      </c>
      <c r="V139" s="12">
        <f t="shared" si="69"/>
        <v>0</v>
      </c>
      <c r="W139" s="12">
        <f t="shared" si="69"/>
        <v>0</v>
      </c>
      <c r="X139" s="12">
        <f t="shared" si="69"/>
        <v>0</v>
      </c>
      <c r="Y139" s="12">
        <f t="shared" si="69"/>
        <v>0</v>
      </c>
      <c r="Z139" s="12">
        <f t="shared" si="69"/>
        <v>0</v>
      </c>
      <c r="AA139" s="12">
        <f t="shared" si="69"/>
        <v>0</v>
      </c>
      <c r="AB139" s="12">
        <f t="shared" si="69"/>
        <v>0</v>
      </c>
      <c r="AC139" s="12">
        <f t="shared" si="69"/>
        <v>0</v>
      </c>
      <c r="AD139" s="12">
        <f t="shared" si="69"/>
        <v>0</v>
      </c>
      <c r="AE139" s="12">
        <f t="shared" si="69"/>
        <v>0</v>
      </c>
      <c r="AF139" s="12">
        <f t="shared" si="69"/>
        <v>0</v>
      </c>
      <c r="AG139" s="12">
        <f t="shared" si="69"/>
        <v>0</v>
      </c>
      <c r="AH139" s="12">
        <f t="shared" si="69"/>
        <v>0</v>
      </c>
      <c r="AI139" s="111"/>
    </row>
    <row r="140" spans="1:35" ht="25.5">
      <c r="A140" s="385"/>
      <c r="B140" s="339"/>
      <c r="C140" s="340"/>
      <c r="D140" s="340"/>
      <c r="E140" s="340"/>
      <c r="F140" s="340"/>
      <c r="G140" s="340"/>
      <c r="H140" s="341"/>
      <c r="I140" s="14" t="s">
        <v>13</v>
      </c>
      <c r="J140" s="12">
        <v>0</v>
      </c>
      <c r="K140" s="12">
        <v>0</v>
      </c>
      <c r="L140" s="12">
        <v>0</v>
      </c>
      <c r="M140" s="12">
        <v>0</v>
      </c>
      <c r="N140" s="12"/>
      <c r="O140" s="12">
        <v>0</v>
      </c>
      <c r="P140" s="12">
        <v>0</v>
      </c>
      <c r="Q140" s="12">
        <v>0</v>
      </c>
      <c r="R140" s="12">
        <v>0</v>
      </c>
      <c r="S140" s="12">
        <v>0</v>
      </c>
      <c r="T140" s="12">
        <v>0</v>
      </c>
      <c r="U140" s="12">
        <v>0</v>
      </c>
      <c r="V140" s="12">
        <v>0</v>
      </c>
      <c r="W140" s="12">
        <v>0</v>
      </c>
      <c r="X140" s="12">
        <v>0</v>
      </c>
      <c r="Y140" s="12">
        <v>0</v>
      </c>
      <c r="Z140" s="12">
        <v>0</v>
      </c>
      <c r="AA140" s="12">
        <v>0</v>
      </c>
      <c r="AB140" s="12">
        <v>0</v>
      </c>
      <c r="AC140" s="12">
        <v>0</v>
      </c>
      <c r="AD140" s="12">
        <v>0</v>
      </c>
      <c r="AE140" s="12">
        <v>0</v>
      </c>
      <c r="AF140" s="12">
        <v>0</v>
      </c>
      <c r="AG140" s="12">
        <v>0</v>
      </c>
      <c r="AH140" s="12">
        <v>0</v>
      </c>
      <c r="AI140" s="111"/>
    </row>
    <row r="141" spans="1:35" ht="64.5" customHeight="1">
      <c r="A141" s="377" t="s">
        <v>87</v>
      </c>
      <c r="B141" s="185" t="s">
        <v>25</v>
      </c>
      <c r="C141" s="344"/>
      <c r="D141" s="344"/>
      <c r="E141" s="344"/>
      <c r="F141" s="326">
        <v>46000</v>
      </c>
      <c r="G141" s="87"/>
      <c r="H141" s="87"/>
      <c r="I141" s="433" t="s">
        <v>60</v>
      </c>
      <c r="J141" s="11">
        <f>J142</f>
        <v>9514.7125199999991</v>
      </c>
      <c r="K141" s="11">
        <f t="shared" ref="K141:X141" si="70">K142</f>
        <v>5559.4481999999998</v>
      </c>
      <c r="L141" s="11">
        <f t="shared" si="70"/>
        <v>3231.9852099999998</v>
      </c>
      <c r="M141" s="11">
        <f t="shared" si="70"/>
        <v>723.27910999999995</v>
      </c>
      <c r="N141" s="11"/>
      <c r="O141" s="11">
        <f>O142</f>
        <v>11227.36</v>
      </c>
      <c r="P141" s="214">
        <f>P142</f>
        <v>6560.15</v>
      </c>
      <c r="Q141" s="11">
        <f>Q142</f>
        <v>970.904</v>
      </c>
      <c r="R141" s="11">
        <f t="shared" si="70"/>
        <v>0</v>
      </c>
      <c r="S141" s="11">
        <f t="shared" si="70"/>
        <v>550.38800000000003</v>
      </c>
      <c r="T141" s="11">
        <f t="shared" si="70"/>
        <v>0</v>
      </c>
      <c r="U141" s="11">
        <f t="shared" si="70"/>
        <v>447.63600000000002</v>
      </c>
      <c r="V141" s="11">
        <f>V142</f>
        <v>0</v>
      </c>
      <c r="W141" s="11">
        <f t="shared" si="70"/>
        <v>-27.12</v>
      </c>
      <c r="X141" s="11">
        <f t="shared" si="70"/>
        <v>0</v>
      </c>
      <c r="Y141" s="11">
        <f>Y142</f>
        <v>0</v>
      </c>
      <c r="Z141" s="11">
        <f t="shared" ref="Z141:AH141" si="71">Z142</f>
        <v>2420.5370000000003</v>
      </c>
      <c r="AA141" s="11">
        <f>AA142</f>
        <v>2420.5370000000003</v>
      </c>
      <c r="AB141" s="11">
        <f t="shared" si="71"/>
        <v>0</v>
      </c>
      <c r="AC141" s="11">
        <f t="shared" si="71"/>
        <v>0</v>
      </c>
      <c r="AD141" s="11">
        <f t="shared" si="71"/>
        <v>-970.904</v>
      </c>
      <c r="AE141" s="11">
        <f t="shared" si="71"/>
        <v>-970.904</v>
      </c>
      <c r="AF141" s="11">
        <f t="shared" si="71"/>
        <v>0</v>
      </c>
      <c r="AG141" s="11">
        <f t="shared" si="71"/>
        <v>0</v>
      </c>
      <c r="AH141" s="11">
        <f t="shared" si="71"/>
        <v>0</v>
      </c>
      <c r="AI141" s="471" t="s">
        <v>203</v>
      </c>
    </row>
    <row r="142" spans="1:35" ht="28.5" customHeight="1">
      <c r="A142" s="378"/>
      <c r="B142" s="15" t="s">
        <v>39</v>
      </c>
      <c r="C142" s="402"/>
      <c r="D142" s="402"/>
      <c r="E142" s="345"/>
      <c r="F142" s="432"/>
      <c r="G142" s="23">
        <v>2016</v>
      </c>
      <c r="H142" s="23">
        <v>2018</v>
      </c>
      <c r="I142" s="434"/>
      <c r="J142" s="12">
        <f>K142+L142+M142</f>
        <v>9514.7125199999991</v>
      </c>
      <c r="K142" s="12">
        <v>5559.4481999999998</v>
      </c>
      <c r="L142" s="12">
        <v>3231.9852099999998</v>
      </c>
      <c r="M142" s="12">
        <v>723.27910999999995</v>
      </c>
      <c r="N142" s="12"/>
      <c r="O142" s="12">
        <v>11227.36</v>
      </c>
      <c r="P142" s="12">
        <v>6560.15</v>
      </c>
      <c r="Q142" s="300">
        <f t="shared" ref="Q142:AH142" si="72">SUM(Q143:Q150)</f>
        <v>970.904</v>
      </c>
      <c r="R142" s="300">
        <f t="shared" si="72"/>
        <v>0</v>
      </c>
      <c r="S142" s="300">
        <f t="shared" si="72"/>
        <v>550.38800000000003</v>
      </c>
      <c r="T142" s="300">
        <f t="shared" si="72"/>
        <v>0</v>
      </c>
      <c r="U142" s="300">
        <f t="shared" si="72"/>
        <v>447.63600000000002</v>
      </c>
      <c r="V142" s="300">
        <f t="shared" si="72"/>
        <v>0</v>
      </c>
      <c r="W142" s="300">
        <f t="shared" si="72"/>
        <v>-27.12</v>
      </c>
      <c r="X142" s="300">
        <f t="shared" si="72"/>
        <v>0</v>
      </c>
      <c r="Y142" s="300">
        <f t="shared" si="72"/>
        <v>0</v>
      </c>
      <c r="Z142" s="300">
        <f t="shared" si="72"/>
        <v>2420.5370000000003</v>
      </c>
      <c r="AA142" s="300">
        <f t="shared" si="72"/>
        <v>2420.5370000000003</v>
      </c>
      <c r="AB142" s="300">
        <f t="shared" si="72"/>
        <v>0</v>
      </c>
      <c r="AC142" s="300">
        <f t="shared" si="72"/>
        <v>0</v>
      </c>
      <c r="AD142" s="300">
        <f t="shared" si="72"/>
        <v>-970.904</v>
      </c>
      <c r="AE142" s="300">
        <f t="shared" si="72"/>
        <v>-970.904</v>
      </c>
      <c r="AF142" s="300">
        <f t="shared" si="72"/>
        <v>0</v>
      </c>
      <c r="AG142" s="300">
        <f t="shared" si="72"/>
        <v>0</v>
      </c>
      <c r="AH142" s="300">
        <f t="shared" si="72"/>
        <v>0</v>
      </c>
      <c r="AI142" s="472"/>
    </row>
    <row r="143" spans="1:35" s="201" customFormat="1">
      <c r="A143" s="192"/>
      <c r="B143" s="191" t="s">
        <v>166</v>
      </c>
      <c r="C143" s="193"/>
      <c r="D143" s="193"/>
      <c r="E143" s="194"/>
      <c r="F143" s="195"/>
      <c r="G143" s="196"/>
      <c r="H143" s="196"/>
      <c r="I143" s="197"/>
      <c r="J143" s="198"/>
      <c r="K143" s="198"/>
      <c r="L143" s="198"/>
      <c r="M143" s="198"/>
      <c r="N143" s="198"/>
      <c r="O143" s="198"/>
      <c r="P143" s="199">
        <f>R143+T143+V143+X143</f>
        <v>0</v>
      </c>
      <c r="Q143" s="199">
        <f>S143+U143+W143+Y143</f>
        <v>390</v>
      </c>
      <c r="R143" s="199">
        <v>0</v>
      </c>
      <c r="S143" s="199">
        <v>117</v>
      </c>
      <c r="T143" s="199">
        <v>0</v>
      </c>
      <c r="U143" s="200">
        <v>273</v>
      </c>
      <c r="V143" s="200"/>
      <c r="W143" s="200"/>
      <c r="X143" s="200"/>
      <c r="Y143" s="200"/>
      <c r="Z143" s="200">
        <f t="shared" ref="Z143:Z150" si="73">AA143</f>
        <v>390</v>
      </c>
      <c r="AA143" s="200">
        <v>390</v>
      </c>
      <c r="AB143" s="200"/>
      <c r="AC143" s="200"/>
      <c r="AD143" s="279">
        <f t="shared" ref="AD143:AD150" si="74">P143-Q143</f>
        <v>-390</v>
      </c>
      <c r="AE143" s="200">
        <f>AD143</f>
        <v>-390</v>
      </c>
      <c r="AF143" s="200"/>
      <c r="AG143" s="200"/>
      <c r="AH143" s="200"/>
      <c r="AI143" s="200"/>
    </row>
    <row r="144" spans="1:35" s="201" customFormat="1">
      <c r="A144" s="192"/>
      <c r="B144" s="191" t="s">
        <v>165</v>
      </c>
      <c r="C144" s="193"/>
      <c r="D144" s="193"/>
      <c r="E144" s="194"/>
      <c r="F144" s="195"/>
      <c r="G144" s="196"/>
      <c r="H144" s="196"/>
      <c r="I144" s="197"/>
      <c r="J144" s="198"/>
      <c r="K144" s="198"/>
      <c r="L144" s="198"/>
      <c r="M144" s="198"/>
      <c r="N144" s="198"/>
      <c r="O144" s="198"/>
      <c r="P144" s="199">
        <f t="shared" ref="P144:Q150" si="75">R144+T144+V144+X144</f>
        <v>0</v>
      </c>
      <c r="Q144" s="199">
        <f t="shared" si="75"/>
        <v>120</v>
      </c>
      <c r="R144" s="199">
        <v>0</v>
      </c>
      <c r="S144" s="199">
        <v>60</v>
      </c>
      <c r="T144" s="199">
        <v>0</v>
      </c>
      <c r="U144" s="200">
        <v>60</v>
      </c>
      <c r="V144" s="200"/>
      <c r="W144" s="200"/>
      <c r="X144" s="200"/>
      <c r="Y144" s="200"/>
      <c r="Z144" s="200">
        <f t="shared" si="73"/>
        <v>120</v>
      </c>
      <c r="AA144" s="200">
        <v>120</v>
      </c>
      <c r="AB144" s="200"/>
      <c r="AC144" s="200"/>
      <c r="AD144" s="279">
        <f t="shared" si="74"/>
        <v>-120</v>
      </c>
      <c r="AE144" s="200">
        <f t="shared" ref="AE144:AE150" si="76">AD144</f>
        <v>-120</v>
      </c>
      <c r="AF144" s="200"/>
      <c r="AG144" s="200"/>
      <c r="AH144" s="200"/>
      <c r="AI144" s="200"/>
    </row>
    <row r="145" spans="1:35" s="201" customFormat="1">
      <c r="A145" s="192"/>
      <c r="B145" s="202" t="s">
        <v>164</v>
      </c>
      <c r="C145" s="193"/>
      <c r="D145" s="193"/>
      <c r="E145" s="194"/>
      <c r="F145" s="195"/>
      <c r="G145" s="196"/>
      <c r="H145" s="196"/>
      <c r="I145" s="197"/>
      <c r="J145" s="198"/>
      <c r="K145" s="198"/>
      <c r="L145" s="198"/>
      <c r="M145" s="198"/>
      <c r="N145" s="198"/>
      <c r="O145" s="198"/>
      <c r="P145" s="199">
        <f t="shared" si="75"/>
        <v>0</v>
      </c>
      <c r="Q145" s="199">
        <f t="shared" si="75"/>
        <v>253.34200000000001</v>
      </c>
      <c r="R145" s="199">
        <v>0</v>
      </c>
      <c r="S145" s="199">
        <v>253.34200000000001</v>
      </c>
      <c r="T145" s="199">
        <v>0</v>
      </c>
      <c r="U145" s="200">
        <v>0</v>
      </c>
      <c r="V145" s="200"/>
      <c r="W145" s="200"/>
      <c r="X145" s="200"/>
      <c r="Y145" s="200"/>
      <c r="Z145" s="200">
        <f t="shared" si="73"/>
        <v>844.47500000000002</v>
      </c>
      <c r="AA145" s="200">
        <v>844.47500000000002</v>
      </c>
      <c r="AB145" s="200"/>
      <c r="AC145" s="200"/>
      <c r="AD145" s="279">
        <f t="shared" si="74"/>
        <v>-253.34200000000001</v>
      </c>
      <c r="AE145" s="200">
        <f t="shared" si="76"/>
        <v>-253.34200000000001</v>
      </c>
      <c r="AF145" s="200"/>
      <c r="AG145" s="200"/>
      <c r="AH145" s="200"/>
      <c r="AI145" s="200"/>
    </row>
    <row r="146" spans="1:35" s="201" customFormat="1">
      <c r="A146" s="192"/>
      <c r="B146" s="202" t="s">
        <v>163</v>
      </c>
      <c r="C146" s="193"/>
      <c r="D146" s="193"/>
      <c r="E146" s="194"/>
      <c r="F146" s="195"/>
      <c r="G146" s="196"/>
      <c r="H146" s="196"/>
      <c r="I146" s="197"/>
      <c r="J146" s="198"/>
      <c r="K146" s="198"/>
      <c r="L146" s="198"/>
      <c r="M146" s="198"/>
      <c r="N146" s="198"/>
      <c r="O146" s="198"/>
      <c r="P146" s="199">
        <f t="shared" si="75"/>
        <v>0</v>
      </c>
      <c r="Q146" s="199">
        <f t="shared" si="75"/>
        <v>91.2</v>
      </c>
      <c r="R146" s="199">
        <v>0</v>
      </c>
      <c r="S146" s="199">
        <v>27.36</v>
      </c>
      <c r="T146" s="199">
        <v>0</v>
      </c>
      <c r="U146" s="200">
        <v>63.84</v>
      </c>
      <c r="V146" s="200"/>
      <c r="W146" s="200"/>
      <c r="X146" s="200"/>
      <c r="Y146" s="200"/>
      <c r="Z146" s="200">
        <f t="shared" si="73"/>
        <v>91.2</v>
      </c>
      <c r="AA146" s="200">
        <v>91.2</v>
      </c>
      <c r="AB146" s="200"/>
      <c r="AC146" s="200"/>
      <c r="AD146" s="279">
        <f t="shared" si="74"/>
        <v>-91.2</v>
      </c>
      <c r="AE146" s="200">
        <f t="shared" si="76"/>
        <v>-91.2</v>
      </c>
      <c r="AF146" s="200"/>
      <c r="AG146" s="200"/>
      <c r="AH146" s="200"/>
      <c r="AI146" s="200"/>
    </row>
    <row r="147" spans="1:35" s="201" customFormat="1" ht="16.5" customHeight="1">
      <c r="A147" s="192"/>
      <c r="B147" s="191" t="s">
        <v>178</v>
      </c>
      <c r="C147" s="193"/>
      <c r="D147" s="193"/>
      <c r="E147" s="194"/>
      <c r="F147" s="195"/>
      <c r="G147" s="196"/>
      <c r="H147" s="196"/>
      <c r="I147" s="197"/>
      <c r="J147" s="198"/>
      <c r="K147" s="198"/>
      <c r="L147" s="198"/>
      <c r="M147" s="198"/>
      <c r="N147" s="198"/>
      <c r="O147" s="198"/>
      <c r="P147" s="199">
        <f t="shared" si="75"/>
        <v>0</v>
      </c>
      <c r="Q147" s="199">
        <f>S147+U147+W147+Y147</f>
        <v>85.5</v>
      </c>
      <c r="R147" s="199">
        <v>0</v>
      </c>
      <c r="S147" s="199">
        <v>47.5</v>
      </c>
      <c r="T147" s="199">
        <v>0</v>
      </c>
      <c r="U147" s="200">
        <v>38</v>
      </c>
      <c r="V147" s="200"/>
      <c r="W147" s="200"/>
      <c r="X147" s="200"/>
      <c r="Y147" s="200"/>
      <c r="Z147" s="200">
        <f t="shared" si="73"/>
        <v>95</v>
      </c>
      <c r="AA147" s="200">
        <v>95</v>
      </c>
      <c r="AB147" s="200"/>
      <c r="AC147" s="200"/>
      <c r="AD147" s="279">
        <f t="shared" si="74"/>
        <v>-85.5</v>
      </c>
      <c r="AE147" s="200">
        <f t="shared" si="76"/>
        <v>-85.5</v>
      </c>
      <c r="AF147" s="200"/>
      <c r="AG147" s="200"/>
      <c r="AH147" s="200"/>
      <c r="AI147" s="200"/>
    </row>
    <row r="148" spans="1:35" s="201" customFormat="1">
      <c r="A148" s="192"/>
      <c r="B148" s="191" t="s">
        <v>213</v>
      </c>
      <c r="C148" s="193"/>
      <c r="D148" s="193"/>
      <c r="E148" s="194"/>
      <c r="F148" s="195"/>
      <c r="G148" s="196"/>
      <c r="H148" s="196"/>
      <c r="I148" s="197"/>
      <c r="J148" s="198"/>
      <c r="K148" s="198"/>
      <c r="L148" s="198"/>
      <c r="M148" s="198"/>
      <c r="N148" s="198"/>
      <c r="O148" s="198"/>
      <c r="P148" s="199">
        <f t="shared" si="75"/>
        <v>0</v>
      </c>
      <c r="Q148" s="199">
        <f t="shared" si="75"/>
        <v>30.861999999999998</v>
      </c>
      <c r="R148" s="199">
        <v>0</v>
      </c>
      <c r="S148" s="199">
        <v>18.065999999999999</v>
      </c>
      <c r="T148" s="199"/>
      <c r="U148" s="200">
        <v>12.795999999999999</v>
      </c>
      <c r="V148" s="200"/>
      <c r="W148" s="200"/>
      <c r="X148" s="200"/>
      <c r="Y148" s="200"/>
      <c r="Z148" s="200">
        <f t="shared" si="73"/>
        <v>30.861999999999998</v>
      </c>
      <c r="AA148" s="200">
        <f>18.066+12.796</f>
        <v>30.861999999999998</v>
      </c>
      <c r="AB148" s="200"/>
      <c r="AC148" s="200"/>
      <c r="AD148" s="279">
        <f t="shared" si="74"/>
        <v>-30.861999999999998</v>
      </c>
      <c r="AE148" s="200">
        <f t="shared" si="76"/>
        <v>-30.861999999999998</v>
      </c>
      <c r="AF148" s="200"/>
      <c r="AG148" s="200"/>
      <c r="AH148" s="200"/>
      <c r="AI148" s="200"/>
    </row>
    <row r="149" spans="1:35" s="201" customFormat="1">
      <c r="A149" s="192"/>
      <c r="B149" s="191" t="s">
        <v>217</v>
      </c>
      <c r="C149" s="193"/>
      <c r="D149" s="193"/>
      <c r="E149" s="194"/>
      <c r="F149" s="195"/>
      <c r="G149" s="196"/>
      <c r="H149" s="196"/>
      <c r="I149" s="197"/>
      <c r="J149" s="198"/>
      <c r="K149" s="198"/>
      <c r="L149" s="198"/>
      <c r="M149" s="198"/>
      <c r="N149" s="198"/>
      <c r="O149" s="198"/>
      <c r="P149" s="199">
        <f t="shared" si="75"/>
        <v>0</v>
      </c>
      <c r="Q149" s="199"/>
      <c r="R149" s="199"/>
      <c r="S149" s="199"/>
      <c r="T149" s="199"/>
      <c r="U149" s="200"/>
      <c r="V149" s="200"/>
      <c r="W149" s="200"/>
      <c r="X149" s="200"/>
      <c r="Y149" s="200"/>
      <c r="Z149" s="200">
        <f t="shared" si="73"/>
        <v>849</v>
      </c>
      <c r="AA149" s="200">
        <v>849</v>
      </c>
      <c r="AB149" s="200"/>
      <c r="AC149" s="200"/>
      <c r="AD149" s="279">
        <f t="shared" si="74"/>
        <v>0</v>
      </c>
      <c r="AE149" s="200">
        <f t="shared" si="76"/>
        <v>0</v>
      </c>
      <c r="AF149" s="200"/>
      <c r="AG149" s="200"/>
      <c r="AH149" s="200"/>
      <c r="AI149" s="200"/>
    </row>
    <row r="150" spans="1:35" s="201" customFormat="1">
      <c r="A150" s="192"/>
      <c r="B150" s="191" t="s">
        <v>177</v>
      </c>
      <c r="C150" s="193"/>
      <c r="D150" s="193"/>
      <c r="E150" s="194"/>
      <c r="F150" s="195"/>
      <c r="G150" s="196"/>
      <c r="H150" s="196"/>
      <c r="I150" s="197"/>
      <c r="J150" s="198"/>
      <c r="K150" s="198"/>
      <c r="L150" s="198"/>
      <c r="M150" s="198"/>
      <c r="N150" s="198"/>
      <c r="O150" s="198"/>
      <c r="P150" s="199">
        <f>R150+T150+V150+X150</f>
        <v>0</v>
      </c>
      <c r="Q150" s="199">
        <f t="shared" si="75"/>
        <v>0</v>
      </c>
      <c r="R150" s="199">
        <v>0</v>
      </c>
      <c r="S150" s="199">
        <v>27.12</v>
      </c>
      <c r="T150" s="199"/>
      <c r="U150" s="200"/>
      <c r="V150" s="200"/>
      <c r="W150" s="200">
        <v>-27.12</v>
      </c>
      <c r="X150" s="200"/>
      <c r="Y150" s="200"/>
      <c r="Z150" s="200">
        <f t="shared" si="73"/>
        <v>0</v>
      </c>
      <c r="AA150" s="200">
        <v>0</v>
      </c>
      <c r="AB150" s="200"/>
      <c r="AC150" s="200"/>
      <c r="AD150" s="279">
        <f t="shared" si="74"/>
        <v>0</v>
      </c>
      <c r="AE150" s="200">
        <f t="shared" si="76"/>
        <v>0</v>
      </c>
      <c r="AF150" s="200"/>
      <c r="AG150" s="200"/>
      <c r="AH150" s="200"/>
      <c r="AI150" s="200"/>
    </row>
    <row r="151" spans="1:35" ht="25.5">
      <c r="A151" s="377" t="s">
        <v>88</v>
      </c>
      <c r="B151" s="502" t="s">
        <v>162</v>
      </c>
      <c r="C151" s="344"/>
      <c r="D151" s="344"/>
      <c r="E151" s="344"/>
      <c r="F151" s="326" t="s">
        <v>59</v>
      </c>
      <c r="G151" s="330">
        <v>2016</v>
      </c>
      <c r="H151" s="330">
        <v>2017</v>
      </c>
      <c r="I151" s="61" t="s">
        <v>14</v>
      </c>
      <c r="J151" s="52">
        <f>K151+L151+M151</f>
        <v>283879.82999999996</v>
      </c>
      <c r="K151" s="52">
        <f t="shared" ref="K151:P151" si="77">K152+K153+K154</f>
        <v>221716.34999999998</v>
      </c>
      <c r="L151" s="52">
        <f t="shared" si="77"/>
        <v>62163.479999999996</v>
      </c>
      <c r="M151" s="52">
        <f t="shared" si="77"/>
        <v>0</v>
      </c>
      <c r="N151" s="52">
        <f t="shared" si="77"/>
        <v>0</v>
      </c>
      <c r="O151" s="52">
        <f t="shared" si="77"/>
        <v>334978.19999999995</v>
      </c>
      <c r="P151" s="52">
        <f t="shared" si="77"/>
        <v>261625.29</v>
      </c>
      <c r="Q151" s="111"/>
      <c r="R151" s="111"/>
      <c r="S151" s="111"/>
      <c r="T151" s="111"/>
      <c r="U151" s="111"/>
      <c r="V151" s="111"/>
      <c r="W151" s="111"/>
      <c r="X151" s="111"/>
      <c r="Y151" s="111"/>
      <c r="Z151" s="111"/>
      <c r="AA151" s="111"/>
      <c r="AB151" s="111"/>
      <c r="AC151" s="111"/>
      <c r="AD151" s="111"/>
      <c r="AE151" s="111"/>
      <c r="AF151" s="111"/>
      <c r="AG151" s="111"/>
      <c r="AH151" s="111"/>
      <c r="AI151" s="111"/>
    </row>
    <row r="152" spans="1:35">
      <c r="A152" s="378"/>
      <c r="B152" s="503"/>
      <c r="C152" s="345"/>
      <c r="D152" s="345"/>
      <c r="E152" s="345"/>
      <c r="F152" s="327"/>
      <c r="G152" s="331"/>
      <c r="H152" s="331"/>
      <c r="I152" s="61" t="s">
        <v>46</v>
      </c>
      <c r="J152" s="16">
        <f>K152+L152+M152</f>
        <v>235620.25999999998</v>
      </c>
      <c r="K152" s="16">
        <v>184024.58</v>
      </c>
      <c r="L152" s="16">
        <v>51595.68</v>
      </c>
      <c r="M152" s="16">
        <v>0</v>
      </c>
      <c r="N152" s="16">
        <v>0</v>
      </c>
      <c r="O152" s="16">
        <v>278031.90999999997</v>
      </c>
      <c r="P152" s="16">
        <v>217149</v>
      </c>
      <c r="Q152" s="111"/>
      <c r="R152" s="111"/>
      <c r="S152" s="111"/>
      <c r="T152" s="111"/>
      <c r="U152" s="111"/>
      <c r="V152" s="111"/>
      <c r="W152" s="111"/>
      <c r="X152" s="111"/>
      <c r="Y152" s="111"/>
      <c r="Z152" s="111"/>
      <c r="AA152" s="111"/>
      <c r="AB152" s="111"/>
      <c r="AC152" s="111"/>
      <c r="AD152" s="111"/>
      <c r="AE152" s="111"/>
      <c r="AF152" s="111"/>
      <c r="AG152" s="111"/>
      <c r="AH152" s="111"/>
      <c r="AI152" s="111"/>
    </row>
    <row r="153" spans="1:35">
      <c r="A153" s="378"/>
      <c r="B153" s="503"/>
      <c r="C153" s="345"/>
      <c r="D153" s="345"/>
      <c r="E153" s="345"/>
      <c r="F153" s="327"/>
      <c r="G153" s="331"/>
      <c r="H153" s="331"/>
      <c r="I153" s="61" t="s">
        <v>42</v>
      </c>
      <c r="J153" s="16">
        <f>K153+L153+M153</f>
        <v>9651.94</v>
      </c>
      <c r="K153" s="16">
        <v>7538.38</v>
      </c>
      <c r="L153" s="16">
        <v>2113.56</v>
      </c>
      <c r="M153" s="16">
        <v>0</v>
      </c>
      <c r="N153" s="16">
        <v>0</v>
      </c>
      <c r="O153" s="16">
        <v>11389.29</v>
      </c>
      <c r="P153" s="16">
        <v>8895.2900000000009</v>
      </c>
      <c r="Q153" s="111"/>
      <c r="R153" s="111"/>
      <c r="S153" s="111"/>
      <c r="T153" s="111"/>
      <c r="U153" s="111"/>
      <c r="V153" s="111"/>
      <c r="W153" s="111"/>
      <c r="X153" s="111"/>
      <c r="Y153" s="111"/>
      <c r="Z153" s="111"/>
      <c r="AA153" s="111"/>
      <c r="AB153" s="111"/>
      <c r="AC153" s="111"/>
      <c r="AD153" s="111"/>
      <c r="AE153" s="111"/>
      <c r="AF153" s="111"/>
      <c r="AG153" s="111"/>
      <c r="AH153" s="111"/>
      <c r="AI153" s="111"/>
    </row>
    <row r="154" spans="1:35">
      <c r="A154" s="379"/>
      <c r="B154" s="504"/>
      <c r="C154" s="346"/>
      <c r="D154" s="346"/>
      <c r="E154" s="346"/>
      <c r="F154" s="364"/>
      <c r="G154" s="332"/>
      <c r="H154" s="332"/>
      <c r="I154" s="61" t="s">
        <v>44</v>
      </c>
      <c r="J154" s="12">
        <f>K154+L154+M154</f>
        <v>38607.629999999997</v>
      </c>
      <c r="K154" s="12">
        <v>30153.39</v>
      </c>
      <c r="L154" s="12">
        <v>8454.24</v>
      </c>
      <c r="M154" s="12">
        <v>0</v>
      </c>
      <c r="N154" s="12">
        <v>0</v>
      </c>
      <c r="O154" s="12">
        <v>45557</v>
      </c>
      <c r="P154" s="12">
        <v>35581</v>
      </c>
      <c r="Q154" s="111"/>
      <c r="R154" s="111"/>
      <c r="S154" s="111"/>
      <c r="T154" s="111"/>
      <c r="U154" s="111"/>
      <c r="V154" s="111"/>
      <c r="W154" s="111"/>
      <c r="X154" s="111"/>
      <c r="Y154" s="111"/>
      <c r="Z154" s="111"/>
      <c r="AA154" s="111"/>
      <c r="AB154" s="111"/>
      <c r="AC154" s="111"/>
      <c r="AD154" s="111"/>
      <c r="AE154" s="111"/>
      <c r="AF154" s="111"/>
      <c r="AG154" s="111"/>
      <c r="AH154" s="111"/>
      <c r="AI154" s="111"/>
    </row>
    <row r="156" spans="1:35">
      <c r="B156" s="124" t="s">
        <v>149</v>
      </c>
      <c r="C156" s="124"/>
      <c r="D156" s="124"/>
      <c r="E156" s="124"/>
    </row>
    <row r="157" spans="1:35">
      <c r="B157" s="124" t="s">
        <v>150</v>
      </c>
      <c r="C157" s="124"/>
      <c r="D157" s="124"/>
      <c r="E157" s="124"/>
    </row>
    <row r="158" spans="1:35">
      <c r="B158" s="124" t="s">
        <v>151</v>
      </c>
      <c r="C158" s="124"/>
      <c r="D158" s="124"/>
      <c r="E158" s="124"/>
    </row>
    <row r="159" spans="1:35">
      <c r="B159" s="281" t="s">
        <v>179</v>
      </c>
      <c r="C159" s="124"/>
      <c r="D159" s="124"/>
      <c r="E159" s="124"/>
    </row>
    <row r="160" spans="1:35">
      <c r="B160" s="124"/>
      <c r="C160" s="124"/>
      <c r="D160" s="124"/>
      <c r="E160" s="124"/>
    </row>
    <row r="161" spans="2:20">
      <c r="B161" s="124"/>
      <c r="C161" s="124"/>
      <c r="D161" s="124"/>
      <c r="E161" s="124"/>
    </row>
    <row r="163" spans="2:20" ht="18.75">
      <c r="B163" s="282"/>
      <c r="C163" s="282"/>
      <c r="D163" s="282"/>
      <c r="E163" s="282"/>
      <c r="F163" s="282"/>
      <c r="G163" s="283"/>
      <c r="H163" s="283"/>
      <c r="I163" s="283"/>
      <c r="J163" s="283"/>
      <c r="K163" s="284"/>
      <c r="L163" s="283"/>
      <c r="M163" s="284"/>
      <c r="N163" s="283"/>
      <c r="O163" s="283"/>
      <c r="P163" s="283"/>
      <c r="Q163" s="285"/>
      <c r="R163" s="285"/>
      <c r="S163" s="284"/>
      <c r="T163" s="285"/>
    </row>
    <row r="164" spans="2:20" ht="18.75">
      <c r="B164" s="282"/>
      <c r="C164" s="282"/>
      <c r="D164" s="282"/>
      <c r="E164" s="282"/>
      <c r="F164" s="282"/>
      <c r="G164" s="283"/>
      <c r="H164" s="283"/>
      <c r="I164" s="283"/>
      <c r="J164" s="283"/>
      <c r="K164" s="284"/>
      <c r="L164" s="283"/>
      <c r="M164" s="284"/>
      <c r="N164" s="283"/>
      <c r="O164" s="283"/>
      <c r="P164" s="283"/>
      <c r="Q164" s="285"/>
      <c r="R164" s="285"/>
      <c r="S164" s="284"/>
      <c r="T164" s="285"/>
    </row>
    <row r="165" spans="2:20" ht="18.75">
      <c r="B165" s="282"/>
      <c r="C165" s="282"/>
      <c r="D165" s="282"/>
      <c r="E165" s="282"/>
      <c r="F165" s="282"/>
      <c r="G165" s="283"/>
      <c r="H165" s="283"/>
      <c r="I165" s="283"/>
      <c r="J165" s="283"/>
      <c r="K165" s="283"/>
      <c r="L165" s="283"/>
      <c r="M165" s="283"/>
      <c r="N165" s="283"/>
      <c r="O165" s="283"/>
      <c r="P165" s="283"/>
      <c r="Q165" s="285"/>
      <c r="R165" s="285"/>
      <c r="S165" s="283"/>
      <c r="T165" s="285"/>
    </row>
    <row r="166" spans="2:20" ht="18.75">
      <c r="B166" s="282" t="s">
        <v>181</v>
      </c>
      <c r="C166" s="282"/>
      <c r="D166" s="282"/>
      <c r="E166" s="282"/>
      <c r="F166" s="282"/>
      <c r="G166" s="283"/>
      <c r="H166" s="283"/>
      <c r="I166" s="283"/>
      <c r="J166" s="283"/>
      <c r="K166" s="284"/>
      <c r="L166" s="283"/>
      <c r="M166" s="284" t="s">
        <v>182</v>
      </c>
      <c r="N166" s="283"/>
      <c r="O166" s="283"/>
      <c r="P166" s="283"/>
      <c r="Q166" s="285"/>
      <c r="R166" s="285"/>
      <c r="S166" s="284" t="s">
        <v>182</v>
      </c>
      <c r="T166" s="285"/>
    </row>
    <row r="167" spans="2:20" ht="18.75">
      <c r="B167" s="282"/>
      <c r="C167" s="282"/>
      <c r="D167" s="282"/>
      <c r="E167" s="282"/>
      <c r="F167" s="282"/>
      <c r="G167" s="283"/>
      <c r="H167" s="283"/>
      <c r="I167" s="283"/>
      <c r="J167" s="283"/>
      <c r="K167" s="284"/>
      <c r="L167" s="283"/>
      <c r="M167" s="284"/>
      <c r="N167" s="283"/>
      <c r="O167" s="283"/>
      <c r="P167" s="283"/>
      <c r="Q167" s="285"/>
      <c r="R167" s="285"/>
      <c r="S167" s="284"/>
      <c r="T167" s="285"/>
    </row>
    <row r="168" spans="2:20" ht="18.75">
      <c r="B168" s="282"/>
      <c r="C168" s="282"/>
      <c r="D168" s="282"/>
      <c r="E168" s="282"/>
      <c r="F168" s="282"/>
      <c r="G168" s="283"/>
      <c r="H168" s="283"/>
      <c r="I168" s="283"/>
      <c r="J168" s="283"/>
      <c r="K168" s="284"/>
      <c r="L168" s="283"/>
      <c r="M168" s="284"/>
      <c r="N168" s="283"/>
      <c r="O168" s="283"/>
      <c r="P168" s="283"/>
      <c r="Q168" s="285"/>
      <c r="R168" s="285"/>
      <c r="S168" s="284"/>
      <c r="T168" s="285"/>
    </row>
    <row r="169" spans="2:20" ht="18.75">
      <c r="B169" s="282" t="s">
        <v>183</v>
      </c>
      <c r="C169" s="282"/>
      <c r="D169" s="282"/>
      <c r="E169" s="282"/>
      <c r="F169" s="282"/>
      <c r="G169" s="283"/>
      <c r="H169" s="283"/>
      <c r="I169" s="283"/>
      <c r="J169" s="283"/>
      <c r="K169" s="284"/>
      <c r="L169" s="283"/>
      <c r="M169" s="284" t="s">
        <v>184</v>
      </c>
      <c r="N169" s="283"/>
      <c r="O169" s="283"/>
      <c r="P169" s="283"/>
      <c r="Q169" s="285"/>
      <c r="R169" s="285"/>
      <c r="S169" s="284" t="s">
        <v>184</v>
      </c>
      <c r="T169" s="285"/>
    </row>
    <row r="170" spans="2:20" ht="18.75">
      <c r="B170" s="282"/>
      <c r="C170" s="282"/>
      <c r="D170" s="282"/>
      <c r="E170" s="282"/>
      <c r="F170" s="282"/>
      <c r="G170" s="283"/>
      <c r="H170" s="283"/>
      <c r="I170" s="283"/>
      <c r="J170" s="283"/>
      <c r="K170" s="284"/>
      <c r="L170" s="283"/>
      <c r="M170" s="284"/>
      <c r="N170" s="283"/>
      <c r="O170" s="283"/>
      <c r="P170" s="283"/>
      <c r="Q170" s="285"/>
      <c r="R170" s="285"/>
      <c r="S170" s="284"/>
      <c r="T170" s="285"/>
    </row>
    <row r="171" spans="2:20" ht="18.75">
      <c r="B171" s="282"/>
      <c r="C171" s="282"/>
      <c r="D171" s="282"/>
      <c r="E171" s="282"/>
      <c r="F171" s="282"/>
      <c r="G171" s="283"/>
      <c r="H171" s="283"/>
      <c r="I171" s="283"/>
      <c r="J171" s="283"/>
      <c r="K171" s="283"/>
      <c r="L171" s="283"/>
      <c r="M171" s="283"/>
      <c r="N171" s="283"/>
      <c r="O171" s="283"/>
      <c r="P171" s="283"/>
      <c r="Q171" s="285"/>
      <c r="R171" s="285"/>
      <c r="S171" s="283"/>
      <c r="T171" s="285"/>
    </row>
    <row r="172" spans="2:20" ht="18.75">
      <c r="B172" s="282" t="s">
        <v>185</v>
      </c>
      <c r="C172" s="282"/>
      <c r="D172" s="282"/>
      <c r="E172" s="282"/>
      <c r="F172" s="282"/>
      <c r="G172" s="283"/>
      <c r="H172" s="283"/>
      <c r="I172" s="283"/>
      <c r="J172" s="283"/>
      <c r="K172" s="284"/>
      <c r="L172" s="283"/>
      <c r="M172" s="284" t="s">
        <v>186</v>
      </c>
      <c r="N172" s="283"/>
      <c r="O172" s="283"/>
      <c r="P172" s="283"/>
      <c r="Q172" s="285"/>
      <c r="R172" s="285"/>
      <c r="S172" s="284" t="s">
        <v>187</v>
      </c>
      <c r="T172" s="285"/>
    </row>
    <row r="173" spans="2:20" ht="18.75">
      <c r="B173" s="282"/>
      <c r="C173" s="282"/>
      <c r="D173" s="282"/>
      <c r="E173" s="282"/>
      <c r="F173" s="282"/>
      <c r="G173" s="282"/>
      <c r="H173" s="282"/>
      <c r="I173" s="282"/>
      <c r="J173" s="282"/>
      <c r="K173" s="282"/>
      <c r="L173" s="282"/>
      <c r="M173" s="282"/>
      <c r="N173" s="282"/>
      <c r="O173" s="282"/>
      <c r="P173" s="282"/>
      <c r="Q173" s="282"/>
      <c r="R173" s="285"/>
      <c r="S173" s="282"/>
      <c r="T173" s="285"/>
    </row>
    <row r="174" spans="2:20" ht="18.75">
      <c r="B174" s="282"/>
      <c r="C174" s="282"/>
      <c r="D174" s="282"/>
      <c r="E174" s="282"/>
      <c r="F174" s="282"/>
      <c r="G174" s="282"/>
      <c r="H174" s="282"/>
      <c r="I174" s="282"/>
      <c r="J174" s="282"/>
      <c r="K174" s="282"/>
      <c r="L174" s="282"/>
      <c r="M174" s="282"/>
      <c r="N174" s="282"/>
      <c r="O174" s="282"/>
      <c r="P174" s="282"/>
      <c r="Q174" s="282"/>
      <c r="R174" s="285"/>
      <c r="S174" s="282"/>
      <c r="T174" s="285"/>
    </row>
    <row r="175" spans="2:20" ht="18.75">
      <c r="B175" s="286" t="s">
        <v>188</v>
      </c>
      <c r="C175" s="282"/>
      <c r="D175" s="282"/>
      <c r="E175" s="282"/>
      <c r="F175" s="282"/>
      <c r="G175" s="282" t="s">
        <v>189</v>
      </c>
      <c r="H175" s="283"/>
      <c r="I175" s="282" t="s">
        <v>193</v>
      </c>
      <c r="J175" s="283"/>
      <c r="K175" s="283"/>
      <c r="L175" s="284"/>
      <c r="M175" s="284"/>
      <c r="N175" s="283"/>
      <c r="O175" s="283"/>
      <c r="P175" s="283"/>
      <c r="Q175" s="283"/>
      <c r="R175" s="285"/>
      <c r="S175" s="282" t="s">
        <v>190</v>
      </c>
      <c r="T175" s="285"/>
    </row>
    <row r="176" spans="2:20" ht="18.75">
      <c r="B176" s="282"/>
      <c r="C176" s="282"/>
      <c r="D176" s="282"/>
      <c r="E176" s="282"/>
      <c r="F176" s="282"/>
      <c r="G176" s="283"/>
      <c r="H176" s="283"/>
      <c r="I176" s="283"/>
      <c r="J176" s="283"/>
      <c r="K176" s="283"/>
      <c r="L176" s="284"/>
      <c r="M176" s="283"/>
      <c r="N176" s="283"/>
      <c r="O176" s="283"/>
      <c r="P176" s="283"/>
      <c r="Q176" s="283"/>
      <c r="R176" s="285"/>
      <c r="S176" s="283"/>
      <c r="T176" s="285"/>
    </row>
    <row r="177" spans="2:20" ht="18.75">
      <c r="B177" s="282"/>
      <c r="C177" s="282"/>
      <c r="D177" s="282"/>
      <c r="E177" s="282"/>
      <c r="F177" s="282"/>
      <c r="G177" s="283"/>
      <c r="H177" s="283"/>
      <c r="I177" s="283"/>
      <c r="J177" s="283"/>
      <c r="K177" s="283"/>
      <c r="L177" s="284"/>
      <c r="M177" s="283"/>
      <c r="N177" s="283"/>
      <c r="O177" s="283"/>
      <c r="P177" s="283"/>
      <c r="Q177" s="283"/>
      <c r="R177" s="285"/>
      <c r="S177" s="283"/>
      <c r="T177" s="285"/>
    </row>
    <row r="178" spans="2:20" ht="18.75">
      <c r="B178" s="282"/>
      <c r="C178" s="282"/>
      <c r="D178" s="282"/>
      <c r="E178" s="282"/>
      <c r="F178" s="282"/>
      <c r="G178" s="282" t="s">
        <v>191</v>
      </c>
      <c r="H178" s="283"/>
      <c r="I178" s="282" t="s">
        <v>191</v>
      </c>
      <c r="J178" s="283"/>
      <c r="K178" s="283"/>
      <c r="L178" s="284"/>
      <c r="M178" s="283"/>
      <c r="N178" s="283"/>
      <c r="O178" s="283"/>
      <c r="P178" s="283"/>
      <c r="Q178" s="283"/>
      <c r="R178" s="285"/>
      <c r="S178" s="282" t="s">
        <v>192</v>
      </c>
      <c r="T178" s="285"/>
    </row>
  </sheetData>
  <mergeCells count="198">
    <mergeCell ref="AI8:AI10"/>
    <mergeCell ref="A1:AI1"/>
    <mergeCell ref="AH3:AI3"/>
    <mergeCell ref="AH4:AI4"/>
    <mergeCell ref="AH5:AI5"/>
    <mergeCell ref="AH6:AI6"/>
    <mergeCell ref="Z8:AA9"/>
    <mergeCell ref="AB8:AC9"/>
    <mergeCell ref="AD8:AD10"/>
    <mergeCell ref="AE8:AH8"/>
    <mergeCell ref="AE9:AE10"/>
    <mergeCell ref="AF9:AF10"/>
    <mergeCell ref="AG9:AH9"/>
    <mergeCell ref="V9:W9"/>
    <mergeCell ref="X9:Y9"/>
    <mergeCell ref="K8:M8"/>
    <mergeCell ref="N8:N10"/>
    <mergeCell ref="K9:K10"/>
    <mergeCell ref="L9:L10"/>
    <mergeCell ref="M9:M10"/>
    <mergeCell ref="J8:J10"/>
    <mergeCell ref="A2:AI2"/>
    <mergeCell ref="G151:G154"/>
    <mergeCell ref="H151:H154"/>
    <mergeCell ref="A7:N7"/>
    <mergeCell ref="O8:O10"/>
    <mergeCell ref="P8:Y8"/>
    <mergeCell ref="P9:Q9"/>
    <mergeCell ref="R9:S9"/>
    <mergeCell ref="T9:U9"/>
    <mergeCell ref="A151:A154"/>
    <mergeCell ref="B151:B154"/>
    <mergeCell ref="C151:C154"/>
    <mergeCell ref="D151:D154"/>
    <mergeCell ref="E151:E154"/>
    <mergeCell ref="F151:F154"/>
    <mergeCell ref="A141:A142"/>
    <mergeCell ref="C141:C142"/>
    <mergeCell ref="D141:D142"/>
    <mergeCell ref="E141:E142"/>
    <mergeCell ref="F141:F142"/>
    <mergeCell ref="I141:I142"/>
    <mergeCell ref="H127:H130"/>
    <mergeCell ref="B128:B130"/>
    <mergeCell ref="B131:H131"/>
    <mergeCell ref="A132:H135"/>
    <mergeCell ref="B136:H136"/>
    <mergeCell ref="A137:A140"/>
    <mergeCell ref="B137:H140"/>
    <mergeCell ref="A127:A130"/>
    <mergeCell ref="C127:C130"/>
    <mergeCell ref="D127:D130"/>
    <mergeCell ref="E127:E130"/>
    <mergeCell ref="F127:F130"/>
    <mergeCell ref="G127:G130"/>
    <mergeCell ref="H117:H118"/>
    <mergeCell ref="I117:I118"/>
    <mergeCell ref="A123:A126"/>
    <mergeCell ref="B123:B126"/>
    <mergeCell ref="C123:C126"/>
    <mergeCell ref="D123:D126"/>
    <mergeCell ref="E123:E126"/>
    <mergeCell ref="F123:F126"/>
    <mergeCell ref="G123:G126"/>
    <mergeCell ref="H123:H126"/>
    <mergeCell ref="A117:A118"/>
    <mergeCell ref="C117:C118"/>
    <mergeCell ref="D117:D118"/>
    <mergeCell ref="E117:E118"/>
    <mergeCell ref="F117:F118"/>
    <mergeCell ref="G117:G118"/>
    <mergeCell ref="A102:H106"/>
    <mergeCell ref="B112:H112"/>
    <mergeCell ref="A113:A116"/>
    <mergeCell ref="B113:H116"/>
    <mergeCell ref="I91:I92"/>
    <mergeCell ref="A95:A96"/>
    <mergeCell ref="C95:C96"/>
    <mergeCell ref="D95:D96"/>
    <mergeCell ref="E95:E96"/>
    <mergeCell ref="G95:G96"/>
    <mergeCell ref="H95:H96"/>
    <mergeCell ref="I95:I96"/>
    <mergeCell ref="A107:H111"/>
    <mergeCell ref="A87:A90"/>
    <mergeCell ref="A91:A92"/>
    <mergeCell ref="C91:C92"/>
    <mergeCell ref="D91:D92"/>
    <mergeCell ref="E91:E92"/>
    <mergeCell ref="F91:F92"/>
    <mergeCell ref="G91:G92"/>
    <mergeCell ref="H91:H92"/>
    <mergeCell ref="B86:H90"/>
    <mergeCell ref="I81:I82"/>
    <mergeCell ref="A83:A85"/>
    <mergeCell ref="C83:C85"/>
    <mergeCell ref="D83:D85"/>
    <mergeCell ref="F83:F85"/>
    <mergeCell ref="I83:I85"/>
    <mergeCell ref="G79:G80"/>
    <mergeCell ref="H79:H80"/>
    <mergeCell ref="I79:I80"/>
    <mergeCell ref="A81:A82"/>
    <mergeCell ref="C81:C82"/>
    <mergeCell ref="D81:D82"/>
    <mergeCell ref="E81:E82"/>
    <mergeCell ref="F81:F82"/>
    <mergeCell ref="G81:G82"/>
    <mergeCell ref="H81:H82"/>
    <mergeCell ref="I67:I68"/>
    <mergeCell ref="B69:H69"/>
    <mergeCell ref="A70:H73"/>
    <mergeCell ref="B74:H74"/>
    <mergeCell ref="A75:H78"/>
    <mergeCell ref="A79:A80"/>
    <mergeCell ref="C79:C80"/>
    <mergeCell ref="D79:D80"/>
    <mergeCell ref="E79:E80"/>
    <mergeCell ref="F79:F80"/>
    <mergeCell ref="A62:A66"/>
    <mergeCell ref="A67:A68"/>
    <mergeCell ref="C67:C68"/>
    <mergeCell ref="D67:D68"/>
    <mergeCell ref="E67:E68"/>
    <mergeCell ref="F67:F68"/>
    <mergeCell ref="G67:G68"/>
    <mergeCell ref="H67:H68"/>
    <mergeCell ref="B62:H66"/>
    <mergeCell ref="A59:A61"/>
    <mergeCell ref="C59:C61"/>
    <mergeCell ref="D59:D61"/>
    <mergeCell ref="E59:E61"/>
    <mergeCell ref="F59:F61"/>
    <mergeCell ref="I59:I61"/>
    <mergeCell ref="I52:I56"/>
    <mergeCell ref="A57:A58"/>
    <mergeCell ref="C57:C58"/>
    <mergeCell ref="D57:D58"/>
    <mergeCell ref="E57:E58"/>
    <mergeCell ref="F57:F58"/>
    <mergeCell ref="I57:I58"/>
    <mergeCell ref="H48:H51"/>
    <mergeCell ref="B49:B51"/>
    <mergeCell ref="A52:A56"/>
    <mergeCell ref="C52:C56"/>
    <mergeCell ref="D52:D56"/>
    <mergeCell ref="E52:E56"/>
    <mergeCell ref="F52:F56"/>
    <mergeCell ref="A48:A49"/>
    <mergeCell ref="C48:C51"/>
    <mergeCell ref="D48:D51"/>
    <mergeCell ref="E48:E51"/>
    <mergeCell ref="F48:F51"/>
    <mergeCell ref="G48:G51"/>
    <mergeCell ref="B23:F23"/>
    <mergeCell ref="A24:A27"/>
    <mergeCell ref="B24:H27"/>
    <mergeCell ref="I44:I45"/>
    <mergeCell ref="A46:A47"/>
    <mergeCell ref="C46:C47"/>
    <mergeCell ref="D46:D47"/>
    <mergeCell ref="E46:E47"/>
    <mergeCell ref="F46:F47"/>
    <mergeCell ref="I46:I47"/>
    <mergeCell ref="B34:H34"/>
    <mergeCell ref="A35:H38"/>
    <mergeCell ref="B39:H39"/>
    <mergeCell ref="A40:A43"/>
    <mergeCell ref="B40:H43"/>
    <mergeCell ref="A44:A45"/>
    <mergeCell ref="C44:C45"/>
    <mergeCell ref="D44:D45"/>
    <mergeCell ref="E44:E45"/>
    <mergeCell ref="F44:F45"/>
    <mergeCell ref="AI28:AI33"/>
    <mergeCell ref="AI52:AI56"/>
    <mergeCell ref="AI91:AI92"/>
    <mergeCell ref="AI95:AI96"/>
    <mergeCell ref="AI117:AI118"/>
    <mergeCell ref="AI141:AI142"/>
    <mergeCell ref="B12:F12"/>
    <mergeCell ref="A8:A10"/>
    <mergeCell ref="B8:B10"/>
    <mergeCell ref="C8:C10"/>
    <mergeCell ref="D8:D10"/>
    <mergeCell ref="E8:F9"/>
    <mergeCell ref="G8:G10"/>
    <mergeCell ref="H8:H10"/>
    <mergeCell ref="I8:I10"/>
    <mergeCell ref="A28:A33"/>
    <mergeCell ref="C28:C33"/>
    <mergeCell ref="D28:D33"/>
    <mergeCell ref="E28:E33"/>
    <mergeCell ref="G28:G33"/>
    <mergeCell ref="H28:H33"/>
    <mergeCell ref="A13:H16"/>
    <mergeCell ref="A17:H17"/>
    <mergeCell ref="A18:H22"/>
  </mergeCells>
  <pageMargins left="0.70866141732283472" right="0.70866141732283472" top="0.74803149606299213" bottom="0.74803149606299213" header="0.31496062992125984" footer="0.31496062992125984"/>
  <pageSetup paperSize="8" scale="60" orientation="landscape" r:id="rId1"/>
  <colBreaks count="1" manualBreakCount="1">
    <brk id="35" max="1048575" man="1"/>
  </colBreaks>
</worksheet>
</file>

<file path=xl/worksheets/sheet5.xml><?xml version="1.0" encoding="utf-8"?>
<worksheet xmlns="http://schemas.openxmlformats.org/spreadsheetml/2006/main" xmlns:r="http://schemas.openxmlformats.org/officeDocument/2006/relationships">
  <dimension ref="A1:X134"/>
  <sheetViews>
    <sheetView tabSelected="1" topLeftCell="A7" zoomScaleNormal="100" workbookViewId="0">
      <selection activeCell="I14" sqref="I14"/>
    </sheetView>
  </sheetViews>
  <sheetFormatPr defaultRowHeight="15"/>
  <cols>
    <col min="1" max="1" width="8.28515625" style="123" customWidth="1"/>
    <col min="2" max="2" width="44.42578125" style="123" customWidth="1"/>
    <col min="3" max="3" width="15.85546875" style="123" customWidth="1"/>
    <col min="4" max="12" width="10.7109375" style="123" customWidth="1"/>
    <col min="13" max="13" width="25.140625" style="123" customWidth="1"/>
    <col min="14" max="14" width="13.28515625" style="123" customWidth="1"/>
    <col min="15" max="15" width="11.28515625" style="123" customWidth="1"/>
    <col min="16" max="16" width="11" style="123" customWidth="1"/>
    <col min="17" max="16384" width="9.140625" style="123"/>
  </cols>
  <sheetData>
    <row r="1" spans="1:18" ht="20.25" customHeight="1">
      <c r="A1" s="508" t="s">
        <v>174</v>
      </c>
      <c r="B1" s="508"/>
      <c r="C1" s="508"/>
      <c r="D1" s="508"/>
      <c r="E1" s="508"/>
      <c r="F1" s="508"/>
      <c r="G1" s="508"/>
      <c r="H1" s="508"/>
      <c r="I1" s="508"/>
      <c r="J1" s="508"/>
      <c r="K1" s="508"/>
      <c r="L1" s="508"/>
      <c r="M1" s="508"/>
      <c r="N1" s="125"/>
    </row>
    <row r="2" spans="1:18" ht="20.25" customHeight="1">
      <c r="A2" s="125"/>
      <c r="B2" s="125"/>
      <c r="C2" s="125"/>
      <c r="D2" s="125"/>
      <c r="E2" s="125"/>
      <c r="F2" s="125"/>
      <c r="G2" s="125"/>
      <c r="H2" s="125"/>
      <c r="I2" s="125"/>
      <c r="J2" s="125"/>
      <c r="K2" s="509" t="s">
        <v>180</v>
      </c>
      <c r="L2" s="509"/>
      <c r="M2" s="509"/>
      <c r="N2" s="125"/>
    </row>
    <row r="3" spans="1:18" ht="20.25" customHeight="1">
      <c r="A3" s="125"/>
      <c r="B3" s="125"/>
      <c r="C3" s="125"/>
      <c r="D3" s="125"/>
      <c r="E3" s="125"/>
      <c r="F3" s="125"/>
      <c r="G3" s="125"/>
      <c r="H3" s="125"/>
      <c r="I3" s="125"/>
      <c r="J3" s="125"/>
      <c r="K3" s="509" t="s">
        <v>194</v>
      </c>
      <c r="L3" s="509"/>
      <c r="M3" s="509"/>
      <c r="N3" s="125"/>
    </row>
    <row r="4" spans="1:18" ht="20.25" customHeight="1">
      <c r="A4" s="125"/>
      <c r="B4" s="125"/>
      <c r="C4" s="125"/>
      <c r="D4" s="125"/>
      <c r="E4" s="125"/>
      <c r="F4" s="125"/>
      <c r="G4" s="125"/>
      <c r="H4" s="125"/>
      <c r="I4" s="125"/>
      <c r="J4" s="125"/>
      <c r="K4" s="509" t="s">
        <v>195</v>
      </c>
      <c r="L4" s="509"/>
      <c r="M4" s="509"/>
      <c r="N4" s="125"/>
    </row>
    <row r="5" spans="1:18" s="126" customFormat="1" ht="20.25" customHeight="1">
      <c r="M5" s="127" t="s">
        <v>109</v>
      </c>
    </row>
    <row r="6" spans="1:18" s="126" customFormat="1" ht="20.25" customHeight="1" thickBot="1">
      <c r="M6" s="127"/>
    </row>
    <row r="7" spans="1:18" s="171" customFormat="1" ht="15" customHeight="1">
      <c r="A7" s="522" t="s">
        <v>111</v>
      </c>
      <c r="B7" s="525" t="s">
        <v>1</v>
      </c>
      <c r="C7" s="531" t="s">
        <v>175</v>
      </c>
      <c r="D7" s="531"/>
      <c r="E7" s="531"/>
      <c r="F7" s="531"/>
      <c r="G7" s="531"/>
      <c r="H7" s="531"/>
      <c r="I7" s="531"/>
      <c r="J7" s="531"/>
      <c r="K7" s="531"/>
      <c r="L7" s="532"/>
      <c r="M7" s="528" t="s">
        <v>107</v>
      </c>
      <c r="N7" s="147"/>
      <c r="O7" s="140"/>
      <c r="P7" s="178"/>
    </row>
    <row r="8" spans="1:18" ht="15" customHeight="1">
      <c r="A8" s="523"/>
      <c r="B8" s="526"/>
      <c r="C8" s="533" t="s">
        <v>62</v>
      </c>
      <c r="D8" s="534"/>
      <c r="E8" s="533" t="s">
        <v>91</v>
      </c>
      <c r="F8" s="534"/>
      <c r="G8" s="533" t="s">
        <v>92</v>
      </c>
      <c r="H8" s="534"/>
      <c r="I8" s="535" t="s">
        <v>93</v>
      </c>
      <c r="J8" s="536"/>
      <c r="K8" s="537" t="s">
        <v>94</v>
      </c>
      <c r="L8" s="538"/>
      <c r="M8" s="529"/>
      <c r="N8" s="147"/>
      <c r="O8" s="140"/>
      <c r="P8" s="178"/>
      <c r="Q8" s="171"/>
    </row>
    <row r="9" spans="1:18" ht="15" customHeight="1" thickBot="1">
      <c r="A9" s="524"/>
      <c r="B9" s="527"/>
      <c r="C9" s="176" t="s">
        <v>154</v>
      </c>
      <c r="D9" s="176" t="s">
        <v>97</v>
      </c>
      <c r="E9" s="176" t="s">
        <v>95</v>
      </c>
      <c r="F9" s="176" t="s">
        <v>98</v>
      </c>
      <c r="G9" s="176" t="s">
        <v>95</v>
      </c>
      <c r="H9" s="176" t="s">
        <v>98</v>
      </c>
      <c r="I9" s="176" t="s">
        <v>95</v>
      </c>
      <c r="J9" s="176" t="s">
        <v>98</v>
      </c>
      <c r="K9" s="177" t="s">
        <v>95</v>
      </c>
      <c r="L9" s="180" t="s">
        <v>98</v>
      </c>
      <c r="M9" s="530"/>
      <c r="N9" s="147"/>
      <c r="O9" s="140"/>
      <c r="P9" s="178"/>
      <c r="Q9" s="171"/>
    </row>
    <row r="10" spans="1:18" s="245" customFormat="1" ht="18" customHeight="1">
      <c r="A10" s="237" t="s">
        <v>139</v>
      </c>
      <c r="B10" s="238" t="s">
        <v>128</v>
      </c>
      <c r="C10" s="239">
        <f>C11+C18+C22+C23+C25</f>
        <v>124043.04999999999</v>
      </c>
      <c r="D10" s="239">
        <f t="shared" ref="D10:L10" si="0">D11+D18+D22+D23+D25</f>
        <v>3584.35</v>
      </c>
      <c r="E10" s="239">
        <f t="shared" si="0"/>
        <v>931.01</v>
      </c>
      <c r="F10" s="239">
        <f t="shared" si="0"/>
        <v>3584.35</v>
      </c>
      <c r="G10" s="239">
        <f t="shared" si="0"/>
        <v>0</v>
      </c>
      <c r="H10" s="239">
        <f t="shared" si="0"/>
        <v>0</v>
      </c>
      <c r="I10" s="239">
        <f t="shared" si="0"/>
        <v>0</v>
      </c>
      <c r="J10" s="239">
        <f t="shared" si="0"/>
        <v>0</v>
      </c>
      <c r="K10" s="239">
        <f t="shared" si="0"/>
        <v>0</v>
      </c>
      <c r="L10" s="239">
        <f t="shared" si="0"/>
        <v>0</v>
      </c>
      <c r="M10" s="240"/>
      <c r="N10" s="241"/>
      <c r="O10" s="242"/>
      <c r="P10" s="243"/>
      <c r="Q10" s="244"/>
    </row>
    <row r="11" spans="1:18" s="201" customFormat="1" ht="20.25" customHeight="1">
      <c r="A11" s="228" t="s">
        <v>72</v>
      </c>
      <c r="B11" s="229" t="s">
        <v>123</v>
      </c>
      <c r="C11" s="230">
        <f>SUM(C12:C17)</f>
        <v>90444.03</v>
      </c>
      <c r="D11" s="230">
        <f>SUM(D12:D17)</f>
        <v>550.39</v>
      </c>
      <c r="E11" s="230">
        <f t="shared" ref="E11:L11" si="1">SUM(E12:E17)</f>
        <v>297.05</v>
      </c>
      <c r="F11" s="230">
        <f t="shared" si="1"/>
        <v>550.39</v>
      </c>
      <c r="G11" s="230">
        <f t="shared" si="1"/>
        <v>0</v>
      </c>
      <c r="H11" s="230">
        <f t="shared" si="1"/>
        <v>0</v>
      </c>
      <c r="I11" s="230">
        <f t="shared" si="1"/>
        <v>0</v>
      </c>
      <c r="J11" s="230">
        <f t="shared" si="1"/>
        <v>0</v>
      </c>
      <c r="K11" s="230">
        <f t="shared" si="1"/>
        <v>0</v>
      </c>
      <c r="L11" s="230">
        <f t="shared" si="1"/>
        <v>0</v>
      </c>
      <c r="M11" s="231"/>
      <c r="N11" s="232"/>
      <c r="O11" s="232"/>
      <c r="P11" s="232"/>
      <c r="Q11" s="233"/>
      <c r="R11" s="201" t="s">
        <v>110</v>
      </c>
    </row>
    <row r="12" spans="1:18">
      <c r="A12" s="122" t="s">
        <v>73</v>
      </c>
      <c r="B12" s="130" t="s">
        <v>124</v>
      </c>
      <c r="C12" s="265">
        <f>E12+G12+I12+K12</f>
        <v>0</v>
      </c>
      <c r="D12" s="265">
        <f>F12+H12+J12+L12</f>
        <v>0</v>
      </c>
      <c r="E12" s="128"/>
      <c r="F12" s="128"/>
      <c r="G12" s="128"/>
      <c r="H12" s="128"/>
      <c r="I12" s="128"/>
      <c r="J12" s="128"/>
      <c r="K12" s="128"/>
      <c r="L12" s="128"/>
      <c r="M12" s="129"/>
      <c r="N12" s="179"/>
      <c r="O12" s="179"/>
      <c r="P12" s="179"/>
      <c r="Q12" s="171"/>
    </row>
    <row r="13" spans="1:18">
      <c r="A13" s="122" t="s">
        <v>112</v>
      </c>
      <c r="B13" s="130" t="s">
        <v>125</v>
      </c>
      <c r="C13" s="265">
        <f t="shared" ref="C13:D17" si="2">E13+G13+I13+K13</f>
        <v>0</v>
      </c>
      <c r="D13" s="265">
        <f t="shared" si="2"/>
        <v>0</v>
      </c>
      <c r="E13" s="128"/>
      <c r="F13" s="128"/>
      <c r="G13" s="128"/>
      <c r="H13" s="128"/>
      <c r="I13" s="128"/>
      <c r="J13" s="128"/>
      <c r="K13" s="128"/>
      <c r="L13" s="128"/>
      <c r="M13" s="129"/>
      <c r="N13" s="179"/>
      <c r="O13" s="179"/>
      <c r="P13" s="179"/>
      <c r="Q13" s="171"/>
    </row>
    <row r="14" spans="1:18" ht="30">
      <c r="A14" s="122" t="s">
        <v>113</v>
      </c>
      <c r="B14" s="130" t="s">
        <v>126</v>
      </c>
      <c r="C14" s="265">
        <f t="shared" si="2"/>
        <v>0</v>
      </c>
      <c r="D14" s="265">
        <f t="shared" si="2"/>
        <v>0</v>
      </c>
      <c r="E14" s="128"/>
      <c r="F14" s="128"/>
      <c r="G14" s="128"/>
      <c r="H14" s="128"/>
      <c r="I14" s="128"/>
      <c r="J14" s="128"/>
      <c r="K14" s="128"/>
      <c r="L14" s="128"/>
      <c r="M14" s="129"/>
      <c r="N14" s="179"/>
      <c r="O14" s="179"/>
      <c r="P14" s="179"/>
      <c r="Q14" s="171"/>
    </row>
    <row r="15" spans="1:18" ht="30">
      <c r="A15" s="122" t="s">
        <v>114</v>
      </c>
      <c r="B15" s="130" t="s">
        <v>127</v>
      </c>
      <c r="C15" s="265">
        <f t="shared" si="2"/>
        <v>0</v>
      </c>
      <c r="D15" s="265">
        <f t="shared" si="2"/>
        <v>0</v>
      </c>
      <c r="E15" s="128"/>
      <c r="F15" s="128"/>
      <c r="G15" s="128"/>
      <c r="H15" s="128"/>
      <c r="I15" s="128"/>
      <c r="J15" s="128"/>
      <c r="K15" s="128"/>
      <c r="L15" s="128"/>
      <c r="M15" s="129"/>
      <c r="N15" s="179"/>
      <c r="O15" s="179"/>
      <c r="P15" s="179"/>
      <c r="Q15" s="171"/>
    </row>
    <row r="16" spans="1:18" ht="30">
      <c r="A16" s="122" t="s">
        <v>115</v>
      </c>
      <c r="B16" s="287" t="s">
        <v>129</v>
      </c>
      <c r="C16" s="12">
        <v>90444.03</v>
      </c>
      <c r="D16" s="265">
        <f>F16+H16+J16+L16</f>
        <v>550.39</v>
      </c>
      <c r="E16" s="12">
        <v>297.05</v>
      </c>
      <c r="F16" s="12">
        <v>550.39</v>
      </c>
      <c r="G16" s="12">
        <f t="shared" ref="G16:L16" si="3">G22+G101</f>
        <v>0</v>
      </c>
      <c r="H16" s="12">
        <f t="shared" si="3"/>
        <v>0</v>
      </c>
      <c r="I16" s="12">
        <f t="shared" si="3"/>
        <v>0</v>
      </c>
      <c r="J16" s="12">
        <f t="shared" si="3"/>
        <v>0</v>
      </c>
      <c r="K16" s="12">
        <f t="shared" si="3"/>
        <v>0</v>
      </c>
      <c r="L16" s="12">
        <f t="shared" si="3"/>
        <v>0</v>
      </c>
      <c r="M16" s="129"/>
      <c r="N16" s="179"/>
      <c r="O16" s="179"/>
      <c r="P16" s="179"/>
      <c r="Q16" s="171"/>
    </row>
    <row r="17" spans="1:17">
      <c r="A17" s="122" t="s">
        <v>116</v>
      </c>
      <c r="B17" s="130" t="s">
        <v>130</v>
      </c>
      <c r="C17" s="12">
        <v>0</v>
      </c>
      <c r="D17" s="265">
        <f t="shared" si="2"/>
        <v>0</v>
      </c>
      <c r="E17" s="12">
        <v>0</v>
      </c>
      <c r="F17" s="12">
        <v>0</v>
      </c>
      <c r="G17" s="12">
        <v>0</v>
      </c>
      <c r="H17" s="12">
        <v>0</v>
      </c>
      <c r="I17" s="12">
        <v>0</v>
      </c>
      <c r="J17" s="12">
        <v>0</v>
      </c>
      <c r="K17" s="12">
        <v>0</v>
      </c>
      <c r="L17" s="12">
        <v>0</v>
      </c>
      <c r="M17" s="129"/>
      <c r="N17" s="179"/>
      <c r="O17" s="179"/>
      <c r="P17" s="179"/>
      <c r="Q17" s="171"/>
    </row>
    <row r="18" spans="1:17" s="201" customFormat="1">
      <c r="A18" s="228" t="s">
        <v>64</v>
      </c>
      <c r="B18" s="234" t="s">
        <v>131</v>
      </c>
      <c r="C18" s="230">
        <f>SUM(C19:C21)</f>
        <v>33599.019999999997</v>
      </c>
      <c r="D18" s="230">
        <f t="shared" ref="D18:L18" si="4">SUM(D19:D21)</f>
        <v>3033.96</v>
      </c>
      <c r="E18" s="230">
        <f t="shared" si="4"/>
        <v>633.96</v>
      </c>
      <c r="F18" s="230">
        <f t="shared" si="4"/>
        <v>3033.96</v>
      </c>
      <c r="G18" s="230">
        <f t="shared" si="4"/>
        <v>0</v>
      </c>
      <c r="H18" s="230">
        <f t="shared" si="4"/>
        <v>0</v>
      </c>
      <c r="I18" s="230">
        <f t="shared" si="4"/>
        <v>0</v>
      </c>
      <c r="J18" s="230">
        <f t="shared" si="4"/>
        <v>0</v>
      </c>
      <c r="K18" s="230">
        <f t="shared" si="4"/>
        <v>0</v>
      </c>
      <c r="L18" s="230">
        <f t="shared" si="4"/>
        <v>0</v>
      </c>
      <c r="M18" s="231"/>
      <c r="N18" s="232"/>
      <c r="O18" s="232"/>
      <c r="P18" s="232"/>
      <c r="Q18" s="233"/>
    </row>
    <row r="19" spans="1:17">
      <c r="A19" s="122" t="s">
        <v>65</v>
      </c>
      <c r="B19" s="287" t="s">
        <v>132</v>
      </c>
      <c r="C19" s="12">
        <v>33599.019999999997</v>
      </c>
      <c r="D19" s="265">
        <f>F19+H19+J19+L19</f>
        <v>3033.96</v>
      </c>
      <c r="E19" s="12">
        <v>633.96</v>
      </c>
      <c r="F19" s="12">
        <v>3033.96</v>
      </c>
      <c r="G19" s="12">
        <v>0</v>
      </c>
      <c r="H19" s="12">
        <v>0</v>
      </c>
      <c r="I19" s="12">
        <v>0</v>
      </c>
      <c r="J19" s="12">
        <v>0</v>
      </c>
      <c r="K19" s="12">
        <v>0</v>
      </c>
      <c r="L19" s="12">
        <v>0</v>
      </c>
      <c r="M19" s="129"/>
      <c r="N19" s="179"/>
      <c r="O19" s="179"/>
      <c r="P19" s="179"/>
      <c r="Q19" s="171"/>
    </row>
    <row r="20" spans="1:17">
      <c r="A20" s="122" t="s">
        <v>74</v>
      </c>
      <c r="B20" s="130" t="s">
        <v>133</v>
      </c>
      <c r="C20" s="12">
        <v>0</v>
      </c>
      <c r="D20" s="265">
        <f t="shared" ref="D20:D25" si="5">F20+H20+J20+L20</f>
        <v>0</v>
      </c>
      <c r="E20" s="12">
        <v>0</v>
      </c>
      <c r="F20" s="12">
        <v>0</v>
      </c>
      <c r="G20" s="12">
        <v>0</v>
      </c>
      <c r="H20" s="12">
        <v>0</v>
      </c>
      <c r="I20" s="12">
        <v>0</v>
      </c>
      <c r="J20" s="12">
        <v>0</v>
      </c>
      <c r="K20" s="12">
        <v>0</v>
      </c>
      <c r="L20" s="12">
        <v>0</v>
      </c>
      <c r="M20" s="129"/>
      <c r="N20" s="179"/>
      <c r="O20" s="179"/>
      <c r="P20" s="179"/>
      <c r="Q20" s="171"/>
    </row>
    <row r="21" spans="1:17" ht="30">
      <c r="A21" s="122" t="s">
        <v>75</v>
      </c>
      <c r="B21" s="130" t="s">
        <v>134</v>
      </c>
      <c r="C21" s="12">
        <v>0</v>
      </c>
      <c r="D21" s="265">
        <f t="shared" si="5"/>
        <v>0</v>
      </c>
      <c r="E21" s="12">
        <v>0</v>
      </c>
      <c r="F21" s="12">
        <v>0</v>
      </c>
      <c r="G21" s="12">
        <v>0</v>
      </c>
      <c r="H21" s="12">
        <v>0</v>
      </c>
      <c r="I21" s="12">
        <v>0</v>
      </c>
      <c r="J21" s="12">
        <v>0</v>
      </c>
      <c r="K21" s="12">
        <v>0</v>
      </c>
      <c r="L21" s="12">
        <v>0</v>
      </c>
      <c r="M21" s="129"/>
      <c r="N21" s="179"/>
      <c r="O21" s="179"/>
      <c r="P21" s="179"/>
      <c r="Q21" s="171"/>
    </row>
    <row r="22" spans="1:17" s="201" customFormat="1">
      <c r="A22" s="228" t="s">
        <v>66</v>
      </c>
      <c r="B22" s="234" t="s">
        <v>135</v>
      </c>
      <c r="C22" s="199">
        <v>0</v>
      </c>
      <c r="D22" s="266">
        <f t="shared" si="5"/>
        <v>0</v>
      </c>
      <c r="E22" s="199">
        <v>0</v>
      </c>
      <c r="F22" s="199">
        <v>0</v>
      </c>
      <c r="G22" s="199">
        <v>0</v>
      </c>
      <c r="H22" s="199">
        <v>0</v>
      </c>
      <c r="I22" s="199">
        <v>0</v>
      </c>
      <c r="J22" s="199">
        <v>0</v>
      </c>
      <c r="K22" s="199">
        <v>0</v>
      </c>
      <c r="L22" s="199">
        <v>0</v>
      </c>
      <c r="M22" s="231"/>
      <c r="N22" s="232"/>
      <c r="O22" s="232"/>
      <c r="P22" s="232"/>
      <c r="Q22" s="233"/>
    </row>
    <row r="23" spans="1:17" s="201" customFormat="1">
      <c r="A23" s="228" t="s">
        <v>28</v>
      </c>
      <c r="B23" s="234" t="s">
        <v>136</v>
      </c>
      <c r="C23" s="199">
        <v>0</v>
      </c>
      <c r="D23" s="266">
        <f t="shared" si="5"/>
        <v>0</v>
      </c>
      <c r="E23" s="199">
        <v>0</v>
      </c>
      <c r="F23" s="199">
        <v>0</v>
      </c>
      <c r="G23" s="199">
        <v>0</v>
      </c>
      <c r="H23" s="199">
        <v>0</v>
      </c>
      <c r="I23" s="199">
        <v>0</v>
      </c>
      <c r="J23" s="199">
        <v>0</v>
      </c>
      <c r="K23" s="199">
        <v>0</v>
      </c>
      <c r="L23" s="199">
        <v>0</v>
      </c>
      <c r="M23" s="231"/>
      <c r="N23" s="232"/>
      <c r="O23" s="232"/>
      <c r="P23" s="232"/>
      <c r="Q23" s="233"/>
    </row>
    <row r="24" spans="1:17">
      <c r="A24" s="122" t="s">
        <v>117</v>
      </c>
      <c r="B24" s="130" t="s">
        <v>137</v>
      </c>
      <c r="C24" s="12">
        <v>0</v>
      </c>
      <c r="D24" s="265">
        <f t="shared" si="5"/>
        <v>0</v>
      </c>
      <c r="E24" s="12">
        <v>0</v>
      </c>
      <c r="F24" s="12">
        <v>0</v>
      </c>
      <c r="G24" s="12">
        <v>0</v>
      </c>
      <c r="H24" s="12">
        <v>0</v>
      </c>
      <c r="I24" s="12">
        <v>0</v>
      </c>
      <c r="J24" s="12">
        <v>0</v>
      </c>
      <c r="K24" s="12">
        <v>0</v>
      </c>
      <c r="L24" s="12">
        <v>0</v>
      </c>
      <c r="M24" s="129"/>
      <c r="N24" s="179"/>
      <c r="O24" s="179"/>
      <c r="P24" s="179"/>
      <c r="Q24" s="171"/>
    </row>
    <row r="25" spans="1:17" s="201" customFormat="1" ht="15.75" thickBot="1">
      <c r="A25" s="228" t="s">
        <v>29</v>
      </c>
      <c r="B25" s="234" t="s">
        <v>138</v>
      </c>
      <c r="C25" s="235"/>
      <c r="D25" s="266">
        <f t="shared" si="5"/>
        <v>0</v>
      </c>
      <c r="E25" s="235"/>
      <c r="F25" s="235"/>
      <c r="G25" s="235"/>
      <c r="H25" s="235"/>
      <c r="I25" s="235"/>
      <c r="J25" s="235"/>
      <c r="K25" s="235"/>
      <c r="L25" s="235"/>
      <c r="M25" s="231"/>
      <c r="N25" s="232"/>
      <c r="O25" s="232"/>
      <c r="P25" s="232"/>
      <c r="Q25" s="233"/>
    </row>
    <row r="26" spans="1:17" s="253" customFormat="1">
      <c r="A26" s="246" t="s">
        <v>34</v>
      </c>
      <c r="B26" s="247" t="s">
        <v>140</v>
      </c>
      <c r="C26" s="248">
        <f>SUM(C27:C33)</f>
        <v>751167.36</v>
      </c>
      <c r="D26" s="248">
        <f>SUM(D27:D33)</f>
        <v>0</v>
      </c>
      <c r="E26" s="248">
        <f t="shared" ref="E26:L26" si="6">SUM(E27:E33)</f>
        <v>0</v>
      </c>
      <c r="F26" s="248">
        <f t="shared" si="6"/>
        <v>0</v>
      </c>
      <c r="G26" s="248">
        <f t="shared" si="6"/>
        <v>0</v>
      </c>
      <c r="H26" s="248">
        <f t="shared" si="6"/>
        <v>0</v>
      </c>
      <c r="I26" s="248">
        <f t="shared" si="6"/>
        <v>0</v>
      </c>
      <c r="J26" s="248">
        <f t="shared" si="6"/>
        <v>0</v>
      </c>
      <c r="K26" s="248">
        <f t="shared" si="6"/>
        <v>0</v>
      </c>
      <c r="L26" s="248">
        <f t="shared" si="6"/>
        <v>0</v>
      </c>
      <c r="M26" s="249"/>
      <c r="N26" s="250"/>
      <c r="O26" s="251"/>
      <c r="P26" s="251"/>
      <c r="Q26" s="252"/>
    </row>
    <row r="27" spans="1:17">
      <c r="A27" s="122" t="s">
        <v>83</v>
      </c>
      <c r="B27" s="130" t="s">
        <v>141</v>
      </c>
      <c r="C27" s="12">
        <v>0</v>
      </c>
      <c r="D27" s="265">
        <f>F27+H27+J27+L27</f>
        <v>0</v>
      </c>
      <c r="E27" s="12">
        <v>0</v>
      </c>
      <c r="F27" s="12">
        <v>0</v>
      </c>
      <c r="G27" s="12">
        <v>0</v>
      </c>
      <c r="H27" s="12">
        <v>0</v>
      </c>
      <c r="I27" s="12">
        <v>0</v>
      </c>
      <c r="J27" s="12">
        <v>0</v>
      </c>
      <c r="K27" s="12">
        <v>0</v>
      </c>
      <c r="L27" s="12">
        <v>0</v>
      </c>
      <c r="M27" s="129"/>
      <c r="N27" s="179"/>
      <c r="O27" s="179"/>
      <c r="P27" s="179"/>
      <c r="Q27" s="171"/>
    </row>
    <row r="28" spans="1:17">
      <c r="A28" s="122" t="s">
        <v>69</v>
      </c>
      <c r="B28" s="130" t="s">
        <v>142</v>
      </c>
      <c r="C28" s="12">
        <v>0</v>
      </c>
      <c r="D28" s="265">
        <f t="shared" ref="D28:D33" si="7">F28+H28+J28+L28</f>
        <v>0</v>
      </c>
      <c r="E28" s="12">
        <v>0</v>
      </c>
      <c r="F28" s="12">
        <v>0</v>
      </c>
      <c r="G28" s="12">
        <v>0</v>
      </c>
      <c r="H28" s="12">
        <v>0</v>
      </c>
      <c r="I28" s="12">
        <v>0</v>
      </c>
      <c r="J28" s="12">
        <v>0</v>
      </c>
      <c r="K28" s="12">
        <v>0</v>
      </c>
      <c r="L28" s="12">
        <v>0</v>
      </c>
      <c r="M28" s="129"/>
      <c r="N28" s="179"/>
      <c r="O28" s="179"/>
      <c r="P28" s="179"/>
      <c r="Q28" s="171"/>
    </row>
    <row r="29" spans="1:17">
      <c r="A29" s="122" t="s">
        <v>118</v>
      </c>
      <c r="B29" s="130" t="s">
        <v>143</v>
      </c>
      <c r="C29" s="12">
        <v>0</v>
      </c>
      <c r="D29" s="265">
        <f t="shared" si="7"/>
        <v>0</v>
      </c>
      <c r="E29" s="12">
        <v>0</v>
      </c>
      <c r="F29" s="12">
        <v>0</v>
      </c>
      <c r="G29" s="12">
        <v>0</v>
      </c>
      <c r="H29" s="12">
        <v>0</v>
      </c>
      <c r="I29" s="12">
        <v>0</v>
      </c>
      <c r="J29" s="12">
        <v>0</v>
      </c>
      <c r="K29" s="12">
        <v>0</v>
      </c>
      <c r="L29" s="12">
        <v>0</v>
      </c>
      <c r="M29" s="129"/>
      <c r="N29" s="179"/>
      <c r="O29" s="179"/>
      <c r="P29" s="179"/>
      <c r="Q29" s="171"/>
    </row>
    <row r="30" spans="1:17">
      <c r="A30" s="122" t="s">
        <v>119</v>
      </c>
      <c r="B30" s="130" t="s">
        <v>144</v>
      </c>
      <c r="C30" s="236">
        <v>409357.22</v>
      </c>
      <c r="D30" s="265">
        <f t="shared" si="7"/>
        <v>0</v>
      </c>
      <c r="E30" s="12">
        <v>0</v>
      </c>
      <c r="F30" s="12">
        <v>0</v>
      </c>
      <c r="G30" s="12">
        <v>0</v>
      </c>
      <c r="H30" s="12">
        <v>0</v>
      </c>
      <c r="I30" s="12">
        <v>0</v>
      </c>
      <c r="J30" s="12">
        <v>0</v>
      </c>
      <c r="K30" s="12">
        <v>0</v>
      </c>
      <c r="L30" s="12">
        <v>0</v>
      </c>
      <c r="M30" s="129"/>
      <c r="N30" s="179"/>
      <c r="O30" s="179"/>
      <c r="P30" s="179"/>
      <c r="Q30" s="171"/>
    </row>
    <row r="31" spans="1:17">
      <c r="A31" s="122" t="s">
        <v>120</v>
      </c>
      <c r="B31" s="130" t="s">
        <v>145</v>
      </c>
      <c r="C31" s="12">
        <v>0</v>
      </c>
      <c r="D31" s="265">
        <f t="shared" si="7"/>
        <v>0</v>
      </c>
      <c r="E31" s="12">
        <v>0</v>
      </c>
      <c r="F31" s="12">
        <v>0</v>
      </c>
      <c r="G31" s="12">
        <v>0</v>
      </c>
      <c r="H31" s="12">
        <v>0</v>
      </c>
      <c r="I31" s="12">
        <v>0</v>
      </c>
      <c r="J31" s="12">
        <v>0</v>
      </c>
      <c r="K31" s="12">
        <v>0</v>
      </c>
      <c r="L31" s="12">
        <v>0</v>
      </c>
      <c r="M31" s="129"/>
      <c r="N31" s="179"/>
      <c r="O31" s="179"/>
      <c r="P31" s="179"/>
      <c r="Q31" s="171"/>
    </row>
    <row r="32" spans="1:17">
      <c r="A32" s="122" t="s">
        <v>121</v>
      </c>
      <c r="B32" s="130" t="s">
        <v>146</v>
      </c>
      <c r="C32" s="12">
        <v>0</v>
      </c>
      <c r="D32" s="265">
        <f t="shared" si="7"/>
        <v>0</v>
      </c>
      <c r="E32" s="12">
        <v>0</v>
      </c>
      <c r="F32" s="12">
        <v>0</v>
      </c>
      <c r="G32" s="12">
        <v>0</v>
      </c>
      <c r="H32" s="12">
        <v>0</v>
      </c>
      <c r="I32" s="12">
        <v>0</v>
      </c>
      <c r="J32" s="12">
        <v>0</v>
      </c>
      <c r="K32" s="12">
        <v>0</v>
      </c>
      <c r="L32" s="12">
        <v>0</v>
      </c>
      <c r="M32" s="129"/>
      <c r="N32" s="179"/>
      <c r="O32" s="179"/>
      <c r="P32" s="179"/>
      <c r="Q32" s="171"/>
    </row>
    <row r="33" spans="1:24" ht="15.75" thickBot="1">
      <c r="A33" s="122" t="s">
        <v>122</v>
      </c>
      <c r="B33" s="130" t="s">
        <v>147</v>
      </c>
      <c r="C33" s="236">
        <v>341810.14</v>
      </c>
      <c r="D33" s="263">
        <f t="shared" si="7"/>
        <v>0</v>
      </c>
      <c r="E33" s="12">
        <v>0</v>
      </c>
      <c r="F33" s="12">
        <v>0</v>
      </c>
      <c r="G33" s="12">
        <v>0</v>
      </c>
      <c r="H33" s="12">
        <v>0</v>
      </c>
      <c r="I33" s="12">
        <v>0</v>
      </c>
      <c r="J33" s="12">
        <v>0</v>
      </c>
      <c r="K33" s="12">
        <v>0</v>
      </c>
      <c r="L33" s="12">
        <v>0</v>
      </c>
      <c r="M33" s="129"/>
      <c r="N33" s="179"/>
      <c r="O33" s="179"/>
      <c r="P33" s="179"/>
      <c r="Q33" s="171"/>
    </row>
    <row r="34" spans="1:24" s="262" customFormat="1" ht="15.75" thickBot="1">
      <c r="A34" s="259"/>
      <c r="B34" s="254" t="s">
        <v>148</v>
      </c>
      <c r="C34" s="255">
        <f>C26+C10</f>
        <v>875210.40999999992</v>
      </c>
      <c r="D34" s="264">
        <f>F34+H34+J34+L34</f>
        <v>0</v>
      </c>
      <c r="E34" s="255"/>
      <c r="F34" s="255"/>
      <c r="G34" s="255"/>
      <c r="H34" s="255"/>
      <c r="I34" s="255"/>
      <c r="J34" s="256"/>
      <c r="K34" s="256"/>
      <c r="L34" s="256"/>
      <c r="M34" s="257"/>
      <c r="N34" s="258"/>
      <c r="O34" s="260"/>
      <c r="P34" s="260"/>
      <c r="Q34" s="261"/>
    </row>
    <row r="35" spans="1:24">
      <c r="A35" s="117"/>
      <c r="B35" s="131"/>
      <c r="C35" s="131"/>
      <c r="D35" s="131"/>
      <c r="E35" s="131"/>
      <c r="F35" s="131"/>
      <c r="G35" s="131"/>
      <c r="H35" s="131"/>
      <c r="I35" s="132"/>
      <c r="J35" s="133"/>
      <c r="K35" s="133"/>
      <c r="L35" s="133"/>
      <c r="M35" s="133"/>
      <c r="N35" s="134"/>
      <c r="O35" s="135"/>
      <c r="P35" s="135"/>
      <c r="Q35" s="171"/>
    </row>
    <row r="36" spans="1:24" ht="18.75">
      <c r="A36" s="117"/>
      <c r="B36" s="120" t="s">
        <v>152</v>
      </c>
      <c r="C36" s="120"/>
      <c r="D36" s="120"/>
      <c r="M36" s="283"/>
      <c r="N36" s="284"/>
      <c r="O36" s="283"/>
      <c r="Q36" s="283"/>
      <c r="R36" s="283"/>
      <c r="S36" s="283"/>
      <c r="T36" s="285"/>
      <c r="U36" s="285"/>
      <c r="V36" s="284"/>
      <c r="W36" s="285"/>
      <c r="X36"/>
    </row>
    <row r="37" spans="1:24">
      <c r="A37" s="117"/>
      <c r="B37" s="120" t="s">
        <v>153</v>
      </c>
      <c r="C37" s="120"/>
      <c r="D37" s="120"/>
      <c r="E37" s="288" t="s">
        <v>181</v>
      </c>
      <c r="F37" s="288"/>
      <c r="G37" s="288"/>
      <c r="H37" s="288"/>
      <c r="I37" s="288"/>
      <c r="J37" s="289"/>
      <c r="K37" s="290" t="s">
        <v>182</v>
      </c>
      <c r="M37" s="133"/>
      <c r="N37" s="134"/>
      <c r="O37" s="135"/>
      <c r="P37" s="135"/>
    </row>
    <row r="38" spans="1:24">
      <c r="A38" s="117"/>
      <c r="B38" s="131"/>
      <c r="C38" s="131"/>
      <c r="D38" s="131"/>
      <c r="M38" s="133"/>
      <c r="N38" s="134"/>
      <c r="O38" s="135"/>
      <c r="P38" s="135"/>
    </row>
    <row r="39" spans="1:24">
      <c r="A39" s="117"/>
      <c r="B39" s="134"/>
      <c r="C39" s="136"/>
      <c r="D39" s="136"/>
      <c r="E39" s="136"/>
      <c r="F39" s="136"/>
      <c r="G39" s="136"/>
      <c r="H39" s="136"/>
      <c r="I39" s="137"/>
      <c r="J39" s="138"/>
      <c r="K39" s="138"/>
      <c r="L39" s="138"/>
      <c r="M39" s="138"/>
      <c r="N39" s="137"/>
      <c r="O39" s="135"/>
      <c r="P39" s="135"/>
    </row>
    <row r="40" spans="1:24" ht="18.75">
      <c r="A40" s="117"/>
      <c r="B40" s="119"/>
      <c r="C40" s="119"/>
      <c r="D40" s="119"/>
      <c r="E40" s="288" t="s">
        <v>185</v>
      </c>
      <c r="F40" s="288"/>
      <c r="G40" s="288"/>
      <c r="H40" s="288"/>
      <c r="I40" s="288"/>
      <c r="J40" s="289"/>
      <c r="K40" s="290" t="s">
        <v>187</v>
      </c>
      <c r="L40" s="289"/>
      <c r="M40" s="289"/>
      <c r="N40" s="284"/>
      <c r="O40" s="283"/>
      <c r="P40" s="284"/>
      <c r="Q40" s="283"/>
      <c r="R40" s="283"/>
      <c r="S40" s="283"/>
      <c r="T40" s="285"/>
      <c r="U40" s="285"/>
      <c r="W40" s="285"/>
    </row>
    <row r="41" spans="1:24" ht="18.75">
      <c r="A41" s="117"/>
      <c r="B41" s="119"/>
      <c r="C41" s="119"/>
      <c r="D41" s="119"/>
      <c r="E41" s="288"/>
      <c r="F41" s="288"/>
      <c r="G41" s="288"/>
      <c r="H41" s="288"/>
      <c r="I41" s="288"/>
      <c r="J41" s="288"/>
      <c r="K41" s="288"/>
      <c r="L41" s="288"/>
      <c r="M41" s="288"/>
      <c r="N41" s="282"/>
      <c r="O41" s="282"/>
      <c r="P41" s="282"/>
      <c r="Q41" s="282"/>
      <c r="R41" s="282"/>
      <c r="S41" s="282"/>
      <c r="T41" s="282"/>
      <c r="U41" s="285"/>
      <c r="V41" s="282"/>
      <c r="W41" s="285"/>
    </row>
    <row r="42" spans="1:24" ht="18.75">
      <c r="A42" s="117"/>
      <c r="B42" s="119"/>
      <c r="C42" s="119"/>
      <c r="D42" s="119"/>
      <c r="E42" s="288"/>
      <c r="F42" s="288"/>
      <c r="G42" s="288"/>
      <c r="H42" s="288"/>
      <c r="I42" s="288"/>
      <c r="J42" s="288"/>
      <c r="K42" s="288"/>
      <c r="L42" s="288"/>
      <c r="M42" s="288"/>
      <c r="N42" s="282"/>
      <c r="O42" s="282"/>
      <c r="P42" s="282"/>
      <c r="Q42" s="282"/>
      <c r="R42" s="282"/>
      <c r="S42" s="282"/>
      <c r="T42" s="282"/>
      <c r="U42" s="285"/>
      <c r="V42" s="282"/>
      <c r="W42" s="285"/>
    </row>
    <row r="43" spans="1:24" ht="18.75">
      <c r="A43" s="117"/>
      <c r="B43" s="119"/>
      <c r="C43" s="119"/>
      <c r="D43" s="119"/>
      <c r="E43" s="291" t="s">
        <v>188</v>
      </c>
      <c r="F43" s="288" t="s">
        <v>193</v>
      </c>
      <c r="G43" s="288"/>
      <c r="H43" s="288"/>
      <c r="I43" s="288"/>
      <c r="J43" s="288"/>
      <c r="K43" s="288" t="s">
        <v>190</v>
      </c>
      <c r="M43" s="289"/>
      <c r="N43" s="283"/>
      <c r="O43" s="284"/>
      <c r="P43" s="284"/>
      <c r="Q43" s="283"/>
      <c r="R43" s="283"/>
      <c r="S43" s="283"/>
      <c r="T43" s="283"/>
      <c r="U43" s="285"/>
      <c r="W43" s="285"/>
    </row>
    <row r="44" spans="1:24">
      <c r="A44" s="117"/>
      <c r="B44" s="139"/>
      <c r="C44" s="140"/>
      <c r="D44" s="140"/>
      <c r="E44" s="140"/>
      <c r="F44" s="140"/>
      <c r="G44" s="141"/>
      <c r="H44" s="141"/>
      <c r="I44" s="119"/>
      <c r="J44" s="142"/>
      <c r="K44" s="142"/>
      <c r="L44" s="142"/>
      <c r="M44" s="142"/>
      <c r="N44" s="143"/>
      <c r="O44" s="135"/>
      <c r="P44" s="135"/>
    </row>
    <row r="45" spans="1:24">
      <c r="A45" s="117"/>
      <c r="B45" s="119"/>
      <c r="C45" s="140"/>
      <c r="D45" s="140"/>
      <c r="E45" s="140"/>
      <c r="F45" s="140"/>
      <c r="G45" s="144"/>
      <c r="H45" s="144"/>
      <c r="I45" s="119"/>
      <c r="J45" s="133"/>
      <c r="K45" s="133"/>
      <c r="L45" s="145"/>
      <c r="M45" s="145"/>
      <c r="N45" s="120"/>
      <c r="O45" s="135"/>
      <c r="P45" s="135"/>
    </row>
    <row r="46" spans="1:24">
      <c r="A46" s="118"/>
      <c r="B46" s="146"/>
      <c r="C46" s="147"/>
      <c r="D46" s="148"/>
      <c r="E46" s="140"/>
      <c r="F46" s="140"/>
      <c r="G46" s="141"/>
      <c r="H46" s="141"/>
      <c r="I46" s="119"/>
      <c r="J46" s="142"/>
      <c r="K46" s="142"/>
      <c r="L46" s="142"/>
      <c r="M46" s="142"/>
      <c r="N46" s="143"/>
      <c r="O46" s="135"/>
      <c r="P46" s="135"/>
    </row>
    <row r="47" spans="1:24">
      <c r="A47" s="118"/>
      <c r="B47" s="149"/>
      <c r="C47" s="147"/>
      <c r="D47" s="148"/>
      <c r="E47" s="140"/>
      <c r="F47" s="119"/>
      <c r="G47" s="144"/>
      <c r="H47" s="144"/>
      <c r="I47" s="119"/>
      <c r="J47" s="133"/>
      <c r="K47" s="133"/>
      <c r="L47" s="133"/>
      <c r="M47" s="133"/>
      <c r="N47" s="120"/>
      <c r="O47" s="135"/>
      <c r="P47" s="135"/>
    </row>
    <row r="48" spans="1:24">
      <c r="A48" s="117"/>
      <c r="B48" s="140"/>
      <c r="C48" s="147"/>
      <c r="D48" s="147"/>
      <c r="E48" s="140"/>
      <c r="F48" s="140"/>
      <c r="G48" s="119"/>
      <c r="H48" s="119"/>
      <c r="I48" s="119"/>
      <c r="J48" s="150"/>
      <c r="K48" s="150"/>
      <c r="L48" s="150"/>
      <c r="M48" s="150"/>
      <c r="N48" s="151"/>
      <c r="O48" s="135"/>
      <c r="P48" s="135"/>
    </row>
    <row r="49" spans="1:16">
      <c r="A49" s="117"/>
      <c r="B49" s="152"/>
      <c r="C49" s="147"/>
      <c r="D49" s="147"/>
      <c r="E49" s="140"/>
      <c r="F49" s="140"/>
      <c r="G49" s="119"/>
      <c r="H49" s="119"/>
      <c r="I49" s="119"/>
      <c r="J49" s="133"/>
      <c r="K49" s="153"/>
      <c r="L49" s="153"/>
      <c r="M49" s="153"/>
      <c r="N49" s="120"/>
      <c r="O49" s="135"/>
      <c r="P49" s="135"/>
    </row>
    <row r="50" spans="1:16">
      <c r="A50" s="117"/>
      <c r="B50" s="152"/>
      <c r="C50" s="147"/>
      <c r="D50" s="147"/>
      <c r="E50" s="140"/>
      <c r="F50" s="140"/>
      <c r="G50" s="119"/>
      <c r="H50" s="119"/>
      <c r="I50" s="119"/>
      <c r="J50" s="133"/>
      <c r="K50" s="153"/>
      <c r="L50" s="153"/>
      <c r="M50" s="153"/>
      <c r="N50" s="120"/>
      <c r="O50" s="135"/>
      <c r="P50" s="135"/>
    </row>
    <row r="51" spans="1:16">
      <c r="A51" s="117"/>
      <c r="B51" s="152"/>
      <c r="C51" s="147"/>
      <c r="D51" s="147"/>
      <c r="E51" s="140"/>
      <c r="F51" s="140"/>
      <c r="G51" s="119"/>
      <c r="H51" s="119"/>
      <c r="I51" s="119"/>
      <c r="J51" s="133"/>
      <c r="K51" s="153"/>
      <c r="L51" s="153"/>
      <c r="M51" s="153"/>
      <c r="N51" s="120"/>
      <c r="O51" s="135"/>
      <c r="P51" s="135"/>
    </row>
    <row r="52" spans="1:16">
      <c r="A52" s="154"/>
      <c r="B52" s="140"/>
      <c r="C52" s="147"/>
      <c r="D52" s="147"/>
      <c r="E52" s="140"/>
      <c r="F52" s="140"/>
      <c r="G52" s="144"/>
      <c r="H52" s="144"/>
      <c r="I52" s="119"/>
      <c r="J52" s="142"/>
      <c r="K52" s="142"/>
      <c r="L52" s="142"/>
      <c r="M52" s="142"/>
      <c r="N52" s="120"/>
      <c r="O52" s="135"/>
      <c r="P52" s="135"/>
    </row>
    <row r="53" spans="1:16">
      <c r="A53" s="154"/>
      <c r="B53" s="119"/>
      <c r="C53" s="147"/>
      <c r="D53" s="147"/>
      <c r="E53" s="140"/>
      <c r="F53" s="140"/>
      <c r="G53" s="144"/>
      <c r="H53" s="144"/>
      <c r="I53" s="119"/>
      <c r="J53" s="133"/>
      <c r="K53" s="133"/>
      <c r="L53" s="133"/>
      <c r="M53" s="133"/>
      <c r="N53" s="120"/>
      <c r="O53" s="135"/>
      <c r="P53" s="135"/>
    </row>
    <row r="54" spans="1:16">
      <c r="A54" s="154"/>
      <c r="B54" s="119"/>
      <c r="C54" s="147"/>
      <c r="D54" s="147"/>
      <c r="E54" s="140"/>
      <c r="F54" s="140"/>
      <c r="G54" s="144"/>
      <c r="H54" s="144"/>
      <c r="I54" s="119"/>
      <c r="J54" s="133"/>
      <c r="K54" s="133"/>
      <c r="L54" s="133"/>
      <c r="M54" s="133"/>
      <c r="N54" s="120"/>
      <c r="O54" s="135"/>
      <c r="P54" s="135"/>
    </row>
    <row r="55" spans="1:16">
      <c r="A55" s="154"/>
      <c r="B55" s="155"/>
      <c r="C55" s="147"/>
      <c r="D55" s="147"/>
      <c r="E55" s="140"/>
      <c r="F55" s="140"/>
      <c r="G55" s="141"/>
      <c r="H55" s="141"/>
      <c r="I55" s="119"/>
      <c r="J55" s="142"/>
      <c r="K55" s="142"/>
      <c r="L55" s="142"/>
      <c r="M55" s="142"/>
      <c r="N55" s="120"/>
      <c r="O55" s="135"/>
      <c r="P55" s="135"/>
    </row>
    <row r="56" spans="1:16">
      <c r="A56" s="154"/>
      <c r="B56" s="119"/>
      <c r="C56" s="147"/>
      <c r="D56" s="147"/>
      <c r="E56" s="140"/>
      <c r="F56" s="140"/>
      <c r="G56" s="144"/>
      <c r="H56" s="144"/>
      <c r="I56" s="119"/>
      <c r="J56" s="133"/>
      <c r="K56" s="133"/>
      <c r="L56" s="133"/>
      <c r="M56" s="133"/>
      <c r="N56" s="120"/>
      <c r="O56" s="135"/>
      <c r="P56" s="135"/>
    </row>
    <row r="57" spans="1:16">
      <c r="A57" s="154"/>
      <c r="B57" s="140"/>
      <c r="C57" s="147"/>
      <c r="D57" s="147"/>
      <c r="E57" s="140"/>
      <c r="F57" s="147"/>
      <c r="G57" s="141"/>
      <c r="H57" s="141"/>
      <c r="I57" s="119"/>
      <c r="J57" s="142"/>
      <c r="K57" s="142"/>
      <c r="L57" s="142"/>
      <c r="M57" s="142"/>
      <c r="N57" s="151"/>
      <c r="O57" s="135"/>
      <c r="P57" s="135"/>
    </row>
    <row r="58" spans="1:16">
      <c r="A58" s="154"/>
      <c r="B58" s="119"/>
      <c r="C58" s="147"/>
      <c r="D58" s="147"/>
      <c r="E58" s="140"/>
      <c r="F58" s="120"/>
      <c r="G58" s="144"/>
      <c r="H58" s="144"/>
      <c r="I58" s="119"/>
      <c r="J58" s="133"/>
      <c r="K58" s="133"/>
      <c r="L58" s="133"/>
      <c r="M58" s="133"/>
      <c r="N58" s="120"/>
      <c r="O58" s="135"/>
      <c r="P58" s="135"/>
    </row>
    <row r="59" spans="1:16">
      <c r="A59" s="154"/>
      <c r="B59" s="119"/>
      <c r="C59" s="147"/>
      <c r="D59" s="147"/>
      <c r="E59" s="140"/>
      <c r="F59" s="120"/>
      <c r="G59" s="144"/>
      <c r="H59" s="144"/>
      <c r="I59" s="119"/>
      <c r="J59" s="133"/>
      <c r="K59" s="133"/>
      <c r="L59" s="133"/>
      <c r="M59" s="133"/>
      <c r="N59" s="133"/>
      <c r="O59" s="135"/>
      <c r="P59" s="135"/>
    </row>
    <row r="60" spans="1:16">
      <c r="A60" s="131"/>
      <c r="B60" s="134"/>
      <c r="C60" s="136"/>
      <c r="D60" s="136"/>
      <c r="E60" s="136"/>
      <c r="F60" s="136"/>
      <c r="G60" s="136"/>
      <c r="H60" s="136"/>
      <c r="I60" s="137"/>
      <c r="J60" s="138"/>
      <c r="K60" s="138"/>
      <c r="L60" s="138"/>
      <c r="M60" s="138"/>
      <c r="N60" s="137"/>
      <c r="O60" s="135"/>
      <c r="P60" s="135"/>
    </row>
    <row r="61" spans="1:16">
      <c r="A61" s="131"/>
      <c r="B61" s="119"/>
      <c r="C61" s="119"/>
      <c r="D61" s="119"/>
      <c r="E61" s="119"/>
      <c r="F61" s="119"/>
      <c r="G61" s="119"/>
      <c r="H61" s="119"/>
      <c r="I61" s="132"/>
      <c r="J61" s="153"/>
      <c r="K61" s="153"/>
      <c r="L61" s="153"/>
      <c r="M61" s="153"/>
      <c r="N61" s="137"/>
      <c r="O61" s="135"/>
      <c r="P61" s="135"/>
    </row>
    <row r="62" spans="1:16">
      <c r="A62" s="131"/>
      <c r="B62" s="119"/>
      <c r="C62" s="119"/>
      <c r="D62" s="119"/>
      <c r="E62" s="119"/>
      <c r="F62" s="119"/>
      <c r="G62" s="119"/>
      <c r="H62" s="119"/>
      <c r="I62" s="132"/>
      <c r="J62" s="133"/>
      <c r="K62" s="133"/>
      <c r="L62" s="133"/>
      <c r="M62" s="133"/>
      <c r="N62" s="137"/>
      <c r="O62" s="135"/>
      <c r="P62" s="135"/>
    </row>
    <row r="63" spans="1:16">
      <c r="A63" s="131"/>
      <c r="B63" s="119"/>
      <c r="C63" s="119"/>
      <c r="D63" s="119"/>
      <c r="E63" s="119"/>
      <c r="F63" s="119"/>
      <c r="G63" s="119"/>
      <c r="H63" s="119"/>
      <c r="I63" s="132"/>
      <c r="J63" s="153"/>
      <c r="K63" s="153"/>
      <c r="L63" s="153"/>
      <c r="M63" s="153"/>
      <c r="N63" s="137"/>
      <c r="O63" s="135"/>
      <c r="P63" s="135"/>
    </row>
    <row r="64" spans="1:16">
      <c r="A64" s="131"/>
      <c r="B64" s="119"/>
      <c r="C64" s="119"/>
      <c r="D64" s="119"/>
      <c r="E64" s="119"/>
      <c r="F64" s="119"/>
      <c r="G64" s="119"/>
      <c r="H64" s="119"/>
      <c r="I64" s="132"/>
      <c r="J64" s="153"/>
      <c r="K64" s="153"/>
      <c r="L64" s="153"/>
      <c r="M64" s="153"/>
      <c r="N64" s="137"/>
      <c r="O64" s="135"/>
      <c r="P64" s="135"/>
    </row>
    <row r="65" spans="1:16">
      <c r="A65" s="119"/>
      <c r="B65" s="156"/>
      <c r="C65" s="140"/>
      <c r="D65" s="140"/>
      <c r="E65" s="140"/>
      <c r="F65" s="140"/>
      <c r="G65" s="140"/>
      <c r="H65" s="140"/>
      <c r="I65" s="119"/>
      <c r="J65" s="142"/>
      <c r="K65" s="142"/>
      <c r="L65" s="142"/>
      <c r="M65" s="142"/>
      <c r="N65" s="143"/>
      <c r="O65" s="135"/>
      <c r="P65" s="135"/>
    </row>
    <row r="66" spans="1:16">
      <c r="A66" s="119"/>
      <c r="B66" s="149"/>
      <c r="C66" s="119"/>
      <c r="D66" s="119"/>
      <c r="E66" s="140"/>
      <c r="F66" s="119"/>
      <c r="G66" s="140"/>
      <c r="H66" s="140"/>
      <c r="I66" s="119"/>
      <c r="J66" s="133"/>
      <c r="K66" s="133"/>
      <c r="L66" s="133"/>
      <c r="M66" s="133"/>
      <c r="N66" s="120"/>
      <c r="O66" s="135"/>
      <c r="P66" s="135"/>
    </row>
    <row r="67" spans="1:16">
      <c r="A67" s="131"/>
      <c r="B67" s="134"/>
      <c r="C67" s="136"/>
      <c r="D67" s="136"/>
      <c r="E67" s="136"/>
      <c r="F67" s="136"/>
      <c r="G67" s="136"/>
      <c r="H67" s="136"/>
      <c r="I67" s="132"/>
      <c r="J67" s="133"/>
      <c r="K67" s="133"/>
      <c r="L67" s="133"/>
      <c r="M67" s="133"/>
      <c r="N67" s="134"/>
      <c r="O67" s="135"/>
      <c r="P67" s="135"/>
    </row>
    <row r="68" spans="1:16">
      <c r="A68" s="131"/>
      <c r="B68" s="131"/>
      <c r="C68" s="131"/>
      <c r="D68" s="131"/>
      <c r="E68" s="131"/>
      <c r="F68" s="131"/>
      <c r="G68" s="131"/>
      <c r="H68" s="131"/>
      <c r="I68" s="132"/>
      <c r="J68" s="133"/>
      <c r="K68" s="133"/>
      <c r="L68" s="133"/>
      <c r="M68" s="133"/>
      <c r="N68" s="134"/>
      <c r="O68" s="135"/>
      <c r="P68" s="135"/>
    </row>
    <row r="69" spans="1:16">
      <c r="A69" s="131"/>
      <c r="B69" s="131"/>
      <c r="C69" s="131"/>
      <c r="D69" s="131"/>
      <c r="E69" s="131"/>
      <c r="F69" s="131"/>
      <c r="G69" s="131"/>
      <c r="H69" s="131"/>
      <c r="I69" s="132"/>
      <c r="J69" s="133"/>
      <c r="K69" s="133"/>
      <c r="L69" s="133"/>
      <c r="M69" s="133"/>
      <c r="N69" s="134"/>
      <c r="O69" s="135"/>
      <c r="P69" s="135"/>
    </row>
    <row r="70" spans="1:16">
      <c r="A70" s="131"/>
      <c r="B70" s="131"/>
      <c r="C70" s="131"/>
      <c r="D70" s="131"/>
      <c r="E70" s="131"/>
      <c r="F70" s="131"/>
      <c r="G70" s="131"/>
      <c r="H70" s="131"/>
      <c r="I70" s="132"/>
      <c r="J70" s="133"/>
      <c r="K70" s="133"/>
      <c r="L70" s="133"/>
      <c r="M70" s="133"/>
      <c r="N70" s="134"/>
      <c r="O70" s="135"/>
      <c r="P70" s="135"/>
    </row>
    <row r="71" spans="1:16">
      <c r="A71" s="131"/>
      <c r="B71" s="131"/>
      <c r="C71" s="131"/>
      <c r="D71" s="131"/>
      <c r="E71" s="131"/>
      <c r="F71" s="131"/>
      <c r="G71" s="131"/>
      <c r="H71" s="131"/>
      <c r="I71" s="132"/>
      <c r="J71" s="133"/>
      <c r="K71" s="133"/>
      <c r="L71" s="133"/>
      <c r="M71" s="133"/>
      <c r="N71" s="134"/>
      <c r="O71" s="135"/>
      <c r="P71" s="135"/>
    </row>
    <row r="72" spans="1:16">
      <c r="A72" s="131"/>
      <c r="B72" s="134"/>
      <c r="C72" s="136"/>
      <c r="D72" s="136"/>
      <c r="E72" s="136"/>
      <c r="F72" s="136"/>
      <c r="G72" s="136"/>
      <c r="H72" s="136"/>
      <c r="I72" s="137"/>
      <c r="J72" s="138"/>
      <c r="K72" s="138"/>
      <c r="L72" s="138"/>
      <c r="M72" s="138"/>
      <c r="N72" s="137"/>
      <c r="O72" s="135"/>
      <c r="P72" s="135"/>
    </row>
    <row r="73" spans="1:16">
      <c r="A73" s="131"/>
      <c r="B73" s="131"/>
      <c r="C73" s="131"/>
      <c r="D73" s="131"/>
      <c r="E73" s="131"/>
      <c r="F73" s="131"/>
      <c r="G73" s="131"/>
      <c r="H73" s="131"/>
      <c r="I73" s="132"/>
      <c r="J73" s="133"/>
      <c r="K73" s="133"/>
      <c r="L73" s="133"/>
      <c r="M73" s="133"/>
      <c r="N73" s="134"/>
      <c r="O73" s="135"/>
      <c r="P73" s="135"/>
    </row>
    <row r="74" spans="1:16">
      <c r="A74" s="131"/>
      <c r="B74" s="131"/>
      <c r="C74" s="131"/>
      <c r="D74" s="131"/>
      <c r="E74" s="131"/>
      <c r="F74" s="131"/>
      <c r="G74" s="131"/>
      <c r="H74" s="131"/>
      <c r="I74" s="132"/>
      <c r="J74" s="133"/>
      <c r="K74" s="133"/>
      <c r="L74" s="133"/>
      <c r="M74" s="133"/>
      <c r="N74" s="134"/>
      <c r="O74" s="135"/>
      <c r="P74" s="135"/>
    </row>
    <row r="75" spans="1:16">
      <c r="A75" s="131"/>
      <c r="B75" s="131"/>
      <c r="C75" s="131"/>
      <c r="D75" s="131"/>
      <c r="E75" s="131"/>
      <c r="F75" s="131"/>
      <c r="G75" s="131"/>
      <c r="H75" s="131"/>
      <c r="I75" s="132"/>
      <c r="J75" s="133"/>
      <c r="K75" s="133"/>
      <c r="L75" s="133"/>
      <c r="M75" s="133"/>
      <c r="N75" s="134"/>
      <c r="O75" s="135"/>
      <c r="P75" s="135"/>
    </row>
    <row r="76" spans="1:16">
      <c r="A76" s="131"/>
      <c r="B76" s="131"/>
      <c r="C76" s="131"/>
      <c r="D76" s="131"/>
      <c r="E76" s="131"/>
      <c r="F76" s="131"/>
      <c r="G76" s="131"/>
      <c r="H76" s="131"/>
      <c r="I76" s="132"/>
      <c r="J76" s="133"/>
      <c r="K76" s="133"/>
      <c r="L76" s="133"/>
      <c r="M76" s="133"/>
      <c r="N76" s="134"/>
      <c r="O76" s="135"/>
      <c r="P76" s="135"/>
    </row>
    <row r="77" spans="1:16">
      <c r="A77" s="119"/>
      <c r="B77" s="140"/>
      <c r="C77" s="140"/>
      <c r="D77" s="140"/>
      <c r="E77" s="140"/>
      <c r="F77" s="140"/>
      <c r="G77" s="119"/>
      <c r="H77" s="119"/>
      <c r="I77" s="119"/>
      <c r="J77" s="142"/>
      <c r="K77" s="142"/>
      <c r="L77" s="142"/>
      <c r="M77" s="142"/>
      <c r="N77" s="143"/>
      <c r="O77" s="135"/>
      <c r="P77" s="135"/>
    </row>
    <row r="78" spans="1:16">
      <c r="A78" s="119"/>
      <c r="B78" s="119"/>
      <c r="C78" s="140"/>
      <c r="D78" s="140"/>
      <c r="E78" s="140"/>
      <c r="F78" s="119"/>
      <c r="G78" s="119"/>
      <c r="H78" s="119"/>
      <c r="I78" s="119"/>
      <c r="J78" s="133"/>
      <c r="K78" s="133"/>
      <c r="L78" s="133"/>
      <c r="M78" s="133"/>
      <c r="N78" s="120"/>
      <c r="O78" s="135"/>
      <c r="P78" s="135"/>
    </row>
    <row r="79" spans="1:16">
      <c r="A79" s="119"/>
      <c r="B79" s="140"/>
      <c r="C79" s="140"/>
      <c r="D79" s="140"/>
      <c r="E79" s="140"/>
      <c r="F79" s="119"/>
      <c r="G79" s="119"/>
      <c r="H79" s="119"/>
      <c r="I79" s="119"/>
      <c r="J79" s="142"/>
      <c r="K79" s="142"/>
      <c r="L79" s="142"/>
      <c r="M79" s="142"/>
      <c r="N79" s="134"/>
      <c r="O79" s="135"/>
      <c r="P79" s="135"/>
    </row>
    <row r="80" spans="1:16">
      <c r="A80" s="119"/>
      <c r="B80" s="149"/>
      <c r="C80" s="119"/>
      <c r="D80" s="119"/>
      <c r="E80" s="140"/>
      <c r="F80" s="119"/>
      <c r="G80" s="119"/>
      <c r="H80" s="119"/>
      <c r="I80" s="119"/>
      <c r="J80" s="133"/>
      <c r="K80" s="133"/>
      <c r="L80" s="133"/>
      <c r="M80" s="133"/>
      <c r="N80" s="134"/>
      <c r="O80" s="135"/>
      <c r="P80" s="135"/>
    </row>
    <row r="81" spans="1:16">
      <c r="A81" s="119"/>
      <c r="B81" s="140"/>
      <c r="C81" s="140"/>
      <c r="D81" s="140"/>
      <c r="E81" s="141"/>
      <c r="F81" s="119"/>
      <c r="G81" s="144"/>
      <c r="H81" s="144"/>
      <c r="I81" s="119"/>
      <c r="J81" s="142"/>
      <c r="K81" s="142"/>
      <c r="L81" s="142"/>
      <c r="M81" s="142"/>
      <c r="N81" s="134"/>
      <c r="O81" s="135"/>
      <c r="P81" s="135"/>
    </row>
    <row r="82" spans="1:16">
      <c r="A82" s="119"/>
      <c r="B82" s="119"/>
      <c r="C82" s="140"/>
      <c r="D82" s="140"/>
      <c r="E82" s="141"/>
      <c r="F82" s="119"/>
      <c r="G82" s="144"/>
      <c r="H82" s="144"/>
      <c r="I82" s="119"/>
      <c r="J82" s="133"/>
      <c r="K82" s="133"/>
      <c r="L82" s="133"/>
      <c r="M82" s="133"/>
      <c r="N82" s="134"/>
      <c r="O82" s="135"/>
      <c r="P82" s="135"/>
    </row>
    <row r="83" spans="1:16">
      <c r="A83" s="119"/>
      <c r="B83" s="119"/>
      <c r="C83" s="140"/>
      <c r="D83" s="140"/>
      <c r="E83" s="141"/>
      <c r="F83" s="119"/>
      <c r="G83" s="144"/>
      <c r="H83" s="144"/>
      <c r="I83" s="119"/>
      <c r="J83" s="133"/>
      <c r="K83" s="133"/>
      <c r="L83" s="133"/>
      <c r="M83" s="133"/>
      <c r="N83" s="134"/>
      <c r="O83" s="135"/>
      <c r="P83" s="135"/>
    </row>
    <row r="84" spans="1:16">
      <c r="A84" s="131"/>
      <c r="B84" s="134"/>
      <c r="C84" s="136"/>
      <c r="D84" s="136"/>
      <c r="E84" s="136"/>
      <c r="F84" s="136"/>
      <c r="G84" s="136"/>
      <c r="H84" s="136"/>
      <c r="I84" s="137"/>
      <c r="J84" s="138"/>
      <c r="K84" s="138"/>
      <c r="L84" s="138"/>
      <c r="M84" s="138"/>
      <c r="N84" s="137"/>
      <c r="O84" s="135"/>
      <c r="P84" s="135"/>
    </row>
    <row r="85" spans="1:16">
      <c r="A85" s="131"/>
      <c r="B85" s="119"/>
      <c r="C85" s="119"/>
      <c r="D85" s="119"/>
      <c r="E85" s="119"/>
      <c r="F85" s="119"/>
      <c r="G85" s="119"/>
      <c r="H85" s="119"/>
      <c r="I85" s="132"/>
      <c r="J85" s="133"/>
      <c r="K85" s="133"/>
      <c r="L85" s="133"/>
      <c r="M85" s="133"/>
      <c r="N85" s="137"/>
      <c r="O85" s="135"/>
      <c r="P85" s="135"/>
    </row>
    <row r="86" spans="1:16">
      <c r="A86" s="131"/>
      <c r="B86" s="119"/>
      <c r="C86" s="119"/>
      <c r="D86" s="119"/>
      <c r="E86" s="119"/>
      <c r="F86" s="119"/>
      <c r="G86" s="119"/>
      <c r="H86" s="119"/>
      <c r="I86" s="132"/>
      <c r="J86" s="133"/>
      <c r="K86" s="133"/>
      <c r="L86" s="133"/>
      <c r="M86" s="133"/>
      <c r="N86" s="137"/>
      <c r="O86" s="135"/>
      <c r="P86" s="135"/>
    </row>
    <row r="87" spans="1:16">
      <c r="A87" s="131"/>
      <c r="B87" s="119"/>
      <c r="C87" s="119"/>
      <c r="D87" s="119"/>
      <c r="E87" s="119"/>
      <c r="F87" s="119"/>
      <c r="G87" s="119"/>
      <c r="H87" s="119"/>
      <c r="I87" s="132"/>
      <c r="J87" s="133"/>
      <c r="K87" s="133"/>
      <c r="L87" s="133"/>
      <c r="M87" s="133"/>
      <c r="N87" s="137"/>
      <c r="O87" s="135"/>
      <c r="P87" s="135"/>
    </row>
    <row r="88" spans="1:16">
      <c r="A88" s="131"/>
      <c r="B88" s="119"/>
      <c r="C88" s="119"/>
      <c r="D88" s="119"/>
      <c r="E88" s="119"/>
      <c r="F88" s="119"/>
      <c r="G88" s="119"/>
      <c r="H88" s="119"/>
      <c r="I88" s="132"/>
      <c r="J88" s="133"/>
      <c r="K88" s="133"/>
      <c r="L88" s="133"/>
      <c r="M88" s="133"/>
      <c r="N88" s="137"/>
      <c r="O88" s="135"/>
      <c r="P88" s="135"/>
    </row>
    <row r="89" spans="1:16">
      <c r="A89" s="119"/>
      <c r="B89" s="140"/>
      <c r="C89" s="140"/>
      <c r="D89" s="140"/>
      <c r="E89" s="140"/>
      <c r="F89" s="140"/>
      <c r="G89" s="119"/>
      <c r="H89" s="119"/>
      <c r="I89" s="119"/>
      <c r="J89" s="142"/>
      <c r="K89" s="142"/>
      <c r="L89" s="142"/>
      <c r="M89" s="142"/>
      <c r="N89" s="143"/>
      <c r="O89" s="135"/>
      <c r="P89" s="135"/>
    </row>
    <row r="90" spans="1:16">
      <c r="A90" s="119"/>
      <c r="B90" s="149"/>
      <c r="C90" s="119"/>
      <c r="D90" s="119"/>
      <c r="E90" s="140"/>
      <c r="F90" s="119"/>
      <c r="G90" s="119"/>
      <c r="H90" s="119"/>
      <c r="I90" s="119"/>
      <c r="J90" s="133"/>
      <c r="K90" s="133"/>
      <c r="L90" s="133"/>
      <c r="M90" s="133"/>
      <c r="N90" s="120"/>
      <c r="O90" s="135"/>
      <c r="P90" s="135"/>
    </row>
    <row r="91" spans="1:16">
      <c r="A91" s="157"/>
      <c r="B91" s="155"/>
      <c r="C91" s="158"/>
      <c r="D91" s="158"/>
      <c r="E91" s="158"/>
      <c r="F91" s="159"/>
      <c r="G91" s="160"/>
      <c r="H91" s="160"/>
      <c r="I91" s="119"/>
      <c r="J91" s="142"/>
      <c r="K91" s="142"/>
      <c r="L91" s="142"/>
      <c r="M91" s="142"/>
      <c r="N91" s="120"/>
      <c r="O91" s="135"/>
      <c r="P91" s="135"/>
    </row>
    <row r="92" spans="1:16">
      <c r="A92" s="157"/>
      <c r="B92" s="155"/>
      <c r="C92" s="158"/>
      <c r="D92" s="158"/>
      <c r="E92" s="158"/>
      <c r="F92" s="159"/>
      <c r="G92" s="160"/>
      <c r="H92" s="160"/>
      <c r="I92" s="119"/>
      <c r="J92" s="133"/>
      <c r="K92" s="133"/>
      <c r="L92" s="133"/>
      <c r="M92" s="133"/>
      <c r="N92" s="120"/>
      <c r="O92" s="135"/>
      <c r="P92" s="135"/>
    </row>
    <row r="93" spans="1:16">
      <c r="A93" s="161"/>
      <c r="B93" s="162"/>
      <c r="C93" s="162"/>
      <c r="D93" s="162"/>
      <c r="E93" s="162"/>
      <c r="F93" s="162"/>
      <c r="G93" s="162"/>
      <c r="H93" s="162"/>
      <c r="I93" s="162"/>
      <c r="J93" s="162"/>
      <c r="K93" s="162"/>
      <c r="L93" s="162"/>
      <c r="M93" s="138"/>
      <c r="N93" s="162"/>
      <c r="O93" s="135"/>
      <c r="P93" s="135"/>
    </row>
    <row r="94" spans="1:16">
      <c r="A94" s="131"/>
      <c r="B94" s="131"/>
      <c r="C94" s="131"/>
      <c r="D94" s="131"/>
      <c r="E94" s="131"/>
      <c r="F94" s="131"/>
      <c r="G94" s="131"/>
      <c r="H94" s="131"/>
      <c r="I94" s="162"/>
      <c r="J94" s="138"/>
      <c r="K94" s="138"/>
      <c r="L94" s="138"/>
      <c r="M94" s="138"/>
      <c r="N94" s="162"/>
      <c r="O94" s="135"/>
      <c r="P94" s="135"/>
    </row>
    <row r="95" spans="1:16">
      <c r="A95" s="131"/>
      <c r="B95" s="131"/>
      <c r="C95" s="131"/>
      <c r="D95" s="131"/>
      <c r="E95" s="131"/>
      <c r="F95" s="131"/>
      <c r="G95" s="131"/>
      <c r="H95" s="131"/>
      <c r="I95" s="132"/>
      <c r="J95" s="142"/>
      <c r="K95" s="142"/>
      <c r="L95" s="142"/>
      <c r="M95" s="142"/>
      <c r="N95" s="134"/>
      <c r="O95" s="135"/>
      <c r="P95" s="135"/>
    </row>
    <row r="96" spans="1:16">
      <c r="A96" s="131"/>
      <c r="B96" s="131"/>
      <c r="C96" s="131"/>
      <c r="D96" s="131"/>
      <c r="E96" s="131"/>
      <c r="F96" s="131"/>
      <c r="G96" s="131"/>
      <c r="H96" s="131"/>
      <c r="I96" s="132"/>
      <c r="J96" s="142"/>
      <c r="K96" s="142"/>
      <c r="L96" s="142"/>
      <c r="M96" s="142"/>
      <c r="N96" s="134"/>
      <c r="O96" s="135"/>
      <c r="P96" s="135"/>
    </row>
    <row r="97" spans="1:16">
      <c r="A97" s="131"/>
      <c r="B97" s="131"/>
      <c r="C97" s="131"/>
      <c r="D97" s="131"/>
      <c r="E97" s="131"/>
      <c r="F97" s="131"/>
      <c r="G97" s="131"/>
      <c r="H97" s="131"/>
      <c r="I97" s="132"/>
      <c r="J97" s="142"/>
      <c r="K97" s="142"/>
      <c r="L97" s="142"/>
      <c r="M97" s="142"/>
      <c r="N97" s="134"/>
      <c r="O97" s="135"/>
      <c r="P97" s="135"/>
    </row>
    <row r="98" spans="1:16">
      <c r="A98" s="131"/>
      <c r="B98" s="131"/>
      <c r="C98" s="131"/>
      <c r="D98" s="131"/>
      <c r="E98" s="131"/>
      <c r="F98" s="131"/>
      <c r="G98" s="131"/>
      <c r="H98" s="131"/>
      <c r="I98" s="132"/>
      <c r="J98" s="142"/>
      <c r="K98" s="142"/>
      <c r="L98" s="142"/>
      <c r="M98" s="142"/>
      <c r="N98" s="134"/>
      <c r="O98" s="135"/>
      <c r="P98" s="135"/>
    </row>
    <row r="99" spans="1:16">
      <c r="A99" s="134"/>
      <c r="B99" s="134"/>
      <c r="C99" s="134"/>
      <c r="D99" s="134"/>
      <c r="E99" s="134"/>
      <c r="F99" s="134"/>
      <c r="G99" s="134"/>
      <c r="H99" s="134"/>
      <c r="I99" s="137"/>
      <c r="J99" s="138"/>
      <c r="K99" s="138"/>
      <c r="L99" s="138"/>
      <c r="M99" s="138"/>
      <c r="N99" s="137"/>
      <c r="O99" s="135"/>
      <c r="P99" s="135"/>
    </row>
    <row r="100" spans="1:16">
      <c r="A100" s="131"/>
      <c r="B100" s="131"/>
      <c r="C100" s="131"/>
      <c r="D100" s="131"/>
      <c r="E100" s="131"/>
      <c r="F100" s="131"/>
      <c r="G100" s="131"/>
      <c r="H100" s="131"/>
      <c r="I100" s="132"/>
      <c r="J100" s="133"/>
      <c r="K100" s="133"/>
      <c r="L100" s="133"/>
      <c r="M100" s="133"/>
      <c r="N100" s="134"/>
      <c r="O100" s="135"/>
      <c r="P100" s="135"/>
    </row>
    <row r="101" spans="1:16">
      <c r="A101" s="131"/>
      <c r="B101" s="131"/>
      <c r="C101" s="131"/>
      <c r="D101" s="131"/>
      <c r="E101" s="131"/>
      <c r="F101" s="131"/>
      <c r="G101" s="131"/>
      <c r="H101" s="131"/>
      <c r="I101" s="132"/>
      <c r="J101" s="133"/>
      <c r="K101" s="133"/>
      <c r="L101" s="133"/>
      <c r="M101" s="133"/>
      <c r="N101" s="134"/>
      <c r="O101" s="135"/>
      <c r="P101" s="135"/>
    </row>
    <row r="102" spans="1:16">
      <c r="A102" s="131"/>
      <c r="B102" s="131"/>
      <c r="C102" s="131"/>
      <c r="D102" s="131"/>
      <c r="E102" s="131"/>
      <c r="F102" s="131"/>
      <c r="G102" s="131"/>
      <c r="H102" s="131"/>
      <c r="I102" s="132"/>
      <c r="J102" s="133"/>
      <c r="K102" s="133"/>
      <c r="L102" s="133"/>
      <c r="M102" s="133"/>
      <c r="N102" s="134"/>
      <c r="O102" s="135"/>
      <c r="P102" s="135"/>
    </row>
    <row r="103" spans="1:16">
      <c r="A103" s="131"/>
      <c r="B103" s="131"/>
      <c r="C103" s="131"/>
      <c r="D103" s="131"/>
      <c r="E103" s="131"/>
      <c r="F103" s="131"/>
      <c r="G103" s="131"/>
      <c r="H103" s="131"/>
      <c r="I103" s="132"/>
      <c r="J103" s="133"/>
      <c r="K103" s="133"/>
      <c r="L103" s="133"/>
      <c r="M103" s="133"/>
      <c r="N103" s="134"/>
      <c r="O103" s="135"/>
      <c r="P103" s="135"/>
    </row>
    <row r="104" spans="1:16">
      <c r="A104" s="131"/>
      <c r="B104" s="134"/>
      <c r="C104" s="136"/>
      <c r="D104" s="136"/>
      <c r="E104" s="136"/>
      <c r="F104" s="136"/>
      <c r="G104" s="136"/>
      <c r="H104" s="136"/>
      <c r="I104" s="137"/>
      <c r="J104" s="138"/>
      <c r="K104" s="138"/>
      <c r="L104" s="138"/>
      <c r="M104" s="138"/>
      <c r="N104" s="137"/>
      <c r="O104" s="135"/>
      <c r="P104" s="135"/>
    </row>
    <row r="105" spans="1:16">
      <c r="A105" s="131"/>
      <c r="B105" s="119"/>
      <c r="C105" s="119"/>
      <c r="D105" s="119"/>
      <c r="E105" s="119"/>
      <c r="F105" s="119"/>
      <c r="G105" s="119"/>
      <c r="H105" s="119"/>
      <c r="I105" s="132"/>
      <c r="J105" s="133"/>
      <c r="K105" s="133"/>
      <c r="L105" s="133"/>
      <c r="M105" s="133"/>
      <c r="N105" s="137"/>
      <c r="O105" s="135"/>
      <c r="P105" s="135"/>
    </row>
    <row r="106" spans="1:16">
      <c r="A106" s="131"/>
      <c r="B106" s="119"/>
      <c r="C106" s="119"/>
      <c r="D106" s="119"/>
      <c r="E106" s="119"/>
      <c r="F106" s="119"/>
      <c r="G106" s="119"/>
      <c r="H106" s="119"/>
      <c r="I106" s="132"/>
      <c r="J106" s="133"/>
      <c r="K106" s="133"/>
      <c r="L106" s="133"/>
      <c r="M106" s="133"/>
      <c r="N106" s="137"/>
      <c r="O106" s="135"/>
      <c r="P106" s="135"/>
    </row>
    <row r="107" spans="1:16">
      <c r="A107" s="131"/>
      <c r="B107" s="119"/>
      <c r="C107" s="119"/>
      <c r="D107" s="119"/>
      <c r="E107" s="119"/>
      <c r="F107" s="119"/>
      <c r="G107" s="119"/>
      <c r="H107" s="119"/>
      <c r="I107" s="132"/>
      <c r="J107" s="133"/>
      <c r="K107" s="133"/>
      <c r="L107" s="133"/>
      <c r="M107" s="133"/>
      <c r="N107" s="137"/>
      <c r="O107" s="135"/>
      <c r="P107" s="135"/>
    </row>
    <row r="108" spans="1:16">
      <c r="A108" s="131"/>
      <c r="B108" s="119"/>
      <c r="C108" s="119"/>
      <c r="D108" s="119"/>
      <c r="E108" s="119"/>
      <c r="F108" s="119"/>
      <c r="G108" s="119"/>
      <c r="H108" s="119"/>
      <c r="I108" s="132"/>
      <c r="J108" s="133"/>
      <c r="K108" s="133"/>
      <c r="L108" s="133"/>
      <c r="M108" s="133"/>
      <c r="N108" s="137"/>
      <c r="O108" s="135"/>
      <c r="P108" s="135"/>
    </row>
    <row r="109" spans="1:16">
      <c r="A109" s="163"/>
      <c r="B109" s="140"/>
      <c r="C109" s="140"/>
      <c r="D109" s="140"/>
      <c r="E109" s="140"/>
      <c r="F109" s="140"/>
      <c r="G109" s="140"/>
      <c r="H109" s="140"/>
      <c r="I109" s="119"/>
      <c r="J109" s="142"/>
      <c r="K109" s="142"/>
      <c r="L109" s="142"/>
      <c r="M109" s="142"/>
      <c r="N109" s="151"/>
      <c r="O109" s="135"/>
      <c r="P109" s="135"/>
    </row>
    <row r="110" spans="1:16">
      <c r="A110" s="163"/>
      <c r="B110" s="149"/>
      <c r="C110" s="119"/>
      <c r="D110" s="119"/>
      <c r="E110" s="140"/>
      <c r="F110" s="119"/>
      <c r="G110" s="140"/>
      <c r="H110" s="140"/>
      <c r="I110" s="119"/>
      <c r="J110" s="133"/>
      <c r="K110" s="133"/>
      <c r="L110" s="145"/>
      <c r="M110" s="145"/>
      <c r="N110" s="120"/>
      <c r="O110" s="135"/>
      <c r="P110" s="135"/>
    </row>
    <row r="111" spans="1:16">
      <c r="A111" s="164"/>
      <c r="B111" s="155"/>
      <c r="C111" s="140"/>
      <c r="D111" s="155"/>
      <c r="E111" s="140"/>
      <c r="F111" s="147"/>
      <c r="G111" s="147"/>
      <c r="H111" s="147"/>
      <c r="I111" s="132"/>
      <c r="J111" s="142"/>
      <c r="K111" s="142"/>
      <c r="L111" s="142"/>
      <c r="M111" s="142"/>
      <c r="N111" s="151"/>
      <c r="O111" s="135"/>
      <c r="P111" s="135"/>
    </row>
    <row r="112" spans="1:16">
      <c r="A112" s="164"/>
      <c r="B112" s="155"/>
      <c r="C112" s="140"/>
      <c r="D112" s="155"/>
      <c r="E112" s="140"/>
      <c r="F112" s="120"/>
      <c r="G112" s="147"/>
      <c r="H112" s="147"/>
      <c r="I112" s="132"/>
      <c r="J112" s="142"/>
      <c r="K112" s="133"/>
      <c r="L112" s="133"/>
      <c r="M112" s="133"/>
      <c r="N112" s="120"/>
      <c r="O112" s="135"/>
      <c r="P112" s="135"/>
    </row>
    <row r="113" spans="1:16">
      <c r="A113" s="164"/>
      <c r="B113" s="155"/>
      <c r="C113" s="140"/>
      <c r="D113" s="155"/>
      <c r="E113" s="140"/>
      <c r="F113" s="120"/>
      <c r="G113" s="147"/>
      <c r="H113" s="147"/>
      <c r="I113" s="132"/>
      <c r="J113" s="142"/>
      <c r="K113" s="133"/>
      <c r="L113" s="133"/>
      <c r="M113" s="133"/>
      <c r="N113" s="120"/>
      <c r="O113" s="135"/>
      <c r="P113" s="135"/>
    </row>
    <row r="114" spans="1:16">
      <c r="A114" s="164"/>
      <c r="B114" s="155"/>
      <c r="C114" s="140"/>
      <c r="D114" s="155"/>
      <c r="E114" s="140"/>
      <c r="F114" s="120"/>
      <c r="G114" s="147"/>
      <c r="H114" s="147"/>
      <c r="I114" s="132"/>
      <c r="J114" s="142"/>
      <c r="K114" s="133"/>
      <c r="L114" s="133"/>
      <c r="M114" s="133"/>
      <c r="N114" s="133"/>
      <c r="O114" s="135"/>
      <c r="P114" s="135"/>
    </row>
    <row r="115" spans="1:16">
      <c r="A115" s="119"/>
      <c r="B115" s="140"/>
      <c r="C115" s="140"/>
      <c r="D115" s="140"/>
      <c r="E115" s="140"/>
      <c r="F115" s="140"/>
      <c r="G115" s="140"/>
      <c r="H115" s="140"/>
      <c r="I115" s="132"/>
      <c r="J115" s="142"/>
      <c r="K115" s="142"/>
      <c r="L115" s="142"/>
      <c r="M115" s="142"/>
      <c r="N115" s="151"/>
      <c r="O115" s="135"/>
      <c r="P115" s="135"/>
    </row>
    <row r="116" spans="1:16">
      <c r="A116" s="119"/>
      <c r="B116" s="149"/>
      <c r="C116" s="140"/>
      <c r="D116" s="140"/>
      <c r="E116" s="140"/>
      <c r="F116" s="119"/>
      <c r="G116" s="140"/>
      <c r="H116" s="140"/>
      <c r="I116" s="132"/>
      <c r="J116" s="133"/>
      <c r="K116" s="133"/>
      <c r="L116" s="133"/>
      <c r="M116" s="133"/>
      <c r="N116" s="120"/>
      <c r="O116" s="135"/>
      <c r="P116" s="135"/>
    </row>
    <row r="117" spans="1:16">
      <c r="A117" s="119"/>
      <c r="B117" s="149"/>
      <c r="C117" s="140"/>
      <c r="D117" s="140"/>
      <c r="E117" s="140"/>
      <c r="F117" s="119"/>
      <c r="G117" s="140"/>
      <c r="H117" s="140"/>
      <c r="I117" s="132"/>
      <c r="J117" s="133"/>
      <c r="K117" s="133"/>
      <c r="L117" s="133"/>
      <c r="M117" s="133"/>
      <c r="N117" s="120"/>
      <c r="O117" s="135"/>
      <c r="P117" s="135"/>
    </row>
    <row r="118" spans="1:16">
      <c r="A118" s="119"/>
      <c r="B118" s="149"/>
      <c r="C118" s="140"/>
      <c r="D118" s="140"/>
      <c r="E118" s="140"/>
      <c r="F118" s="119"/>
      <c r="G118" s="140"/>
      <c r="H118" s="140"/>
      <c r="I118" s="132"/>
      <c r="J118" s="133"/>
      <c r="K118" s="133"/>
      <c r="L118" s="133"/>
      <c r="M118" s="133"/>
      <c r="N118" s="134"/>
      <c r="O118" s="135"/>
      <c r="P118" s="135"/>
    </row>
    <row r="119" spans="1:16">
      <c r="A119" s="131"/>
      <c r="B119" s="134"/>
      <c r="C119" s="136"/>
      <c r="D119" s="136"/>
      <c r="E119" s="136"/>
      <c r="F119" s="136"/>
      <c r="G119" s="136"/>
      <c r="H119" s="136"/>
      <c r="I119" s="132"/>
      <c r="J119" s="133"/>
      <c r="K119" s="133"/>
      <c r="L119" s="133"/>
      <c r="M119" s="133"/>
      <c r="N119" s="134"/>
      <c r="O119" s="135"/>
      <c r="P119" s="135"/>
    </row>
    <row r="120" spans="1:16">
      <c r="A120" s="131"/>
      <c r="B120" s="131"/>
      <c r="C120" s="131"/>
      <c r="D120" s="131"/>
      <c r="E120" s="131"/>
      <c r="F120" s="131"/>
      <c r="G120" s="131"/>
      <c r="H120" s="131"/>
      <c r="I120" s="132"/>
      <c r="J120" s="133"/>
      <c r="K120" s="133"/>
      <c r="L120" s="133"/>
      <c r="M120" s="133"/>
      <c r="N120" s="134"/>
      <c r="O120" s="135"/>
      <c r="P120" s="135"/>
    </row>
    <row r="121" spans="1:16">
      <c r="A121" s="131"/>
      <c r="B121" s="131"/>
      <c r="C121" s="131"/>
      <c r="D121" s="131"/>
      <c r="E121" s="131"/>
      <c r="F121" s="131"/>
      <c r="G121" s="131"/>
      <c r="H121" s="131"/>
      <c r="I121" s="132"/>
      <c r="J121" s="133"/>
      <c r="K121" s="133"/>
      <c r="L121" s="133"/>
      <c r="M121" s="133"/>
      <c r="N121" s="134"/>
      <c r="O121" s="135"/>
      <c r="P121" s="135"/>
    </row>
    <row r="122" spans="1:16">
      <c r="A122" s="131"/>
      <c r="B122" s="131"/>
      <c r="C122" s="131"/>
      <c r="D122" s="131"/>
      <c r="E122" s="131"/>
      <c r="F122" s="131"/>
      <c r="G122" s="131"/>
      <c r="H122" s="131"/>
      <c r="I122" s="132"/>
      <c r="J122" s="133"/>
      <c r="K122" s="133"/>
      <c r="L122" s="133"/>
      <c r="M122" s="133"/>
      <c r="N122" s="134"/>
      <c r="O122" s="135"/>
      <c r="P122" s="135"/>
    </row>
    <row r="123" spans="1:16">
      <c r="A123" s="131"/>
      <c r="B123" s="131"/>
      <c r="C123" s="131"/>
      <c r="D123" s="131"/>
      <c r="E123" s="131"/>
      <c r="F123" s="131"/>
      <c r="G123" s="131"/>
      <c r="H123" s="131"/>
      <c r="I123" s="132"/>
      <c r="J123" s="133"/>
      <c r="K123" s="133"/>
      <c r="L123" s="133"/>
      <c r="M123" s="133"/>
      <c r="N123" s="134"/>
      <c r="O123" s="135"/>
      <c r="P123" s="135"/>
    </row>
    <row r="124" spans="1:16">
      <c r="A124" s="131"/>
      <c r="B124" s="134"/>
      <c r="C124" s="136"/>
      <c r="D124" s="136"/>
      <c r="E124" s="136"/>
      <c r="F124" s="136"/>
      <c r="G124" s="136"/>
      <c r="H124" s="136"/>
      <c r="I124" s="137"/>
      <c r="J124" s="138"/>
      <c r="K124" s="138"/>
      <c r="L124" s="138"/>
      <c r="M124" s="138"/>
      <c r="N124" s="137"/>
      <c r="O124" s="135"/>
      <c r="P124" s="135"/>
    </row>
    <row r="125" spans="1:16">
      <c r="A125" s="131"/>
      <c r="B125" s="119"/>
      <c r="C125" s="119"/>
      <c r="D125" s="119"/>
      <c r="E125" s="119"/>
      <c r="F125" s="119"/>
      <c r="G125" s="119"/>
      <c r="H125" s="119"/>
      <c r="I125" s="132"/>
      <c r="J125" s="133"/>
      <c r="K125" s="133"/>
      <c r="L125" s="133"/>
      <c r="M125" s="133"/>
      <c r="N125" s="137"/>
      <c r="O125" s="135"/>
      <c r="P125" s="135"/>
    </row>
    <row r="126" spans="1:16">
      <c r="A126" s="131"/>
      <c r="B126" s="119"/>
      <c r="C126" s="119"/>
      <c r="D126" s="119"/>
      <c r="E126" s="119"/>
      <c r="F126" s="119"/>
      <c r="G126" s="119"/>
      <c r="H126" s="119"/>
      <c r="I126" s="132"/>
      <c r="J126" s="133"/>
      <c r="K126" s="133"/>
      <c r="L126" s="133"/>
      <c r="M126" s="133"/>
      <c r="N126" s="137"/>
      <c r="O126" s="135"/>
      <c r="P126" s="135"/>
    </row>
    <row r="127" spans="1:16">
      <c r="A127" s="131"/>
      <c r="B127" s="119"/>
      <c r="C127" s="119"/>
      <c r="D127" s="119"/>
      <c r="E127" s="119"/>
      <c r="F127" s="119"/>
      <c r="G127" s="119"/>
      <c r="H127" s="119"/>
      <c r="I127" s="132"/>
      <c r="J127" s="133"/>
      <c r="K127" s="133"/>
      <c r="L127" s="133"/>
      <c r="M127" s="133"/>
      <c r="N127" s="137"/>
      <c r="O127" s="135"/>
      <c r="P127" s="135"/>
    </row>
    <row r="128" spans="1:16">
      <c r="A128" s="131"/>
      <c r="B128" s="119"/>
      <c r="C128" s="119"/>
      <c r="D128" s="119"/>
      <c r="E128" s="119"/>
      <c r="F128" s="119"/>
      <c r="G128" s="119"/>
      <c r="H128" s="119"/>
      <c r="I128" s="132"/>
      <c r="J128" s="133"/>
      <c r="K128" s="133"/>
      <c r="L128" s="133"/>
      <c r="M128" s="133"/>
      <c r="N128" s="137"/>
      <c r="O128" s="135"/>
      <c r="P128" s="135"/>
    </row>
    <row r="129" spans="1:16">
      <c r="A129" s="119"/>
      <c r="B129" s="140"/>
      <c r="C129" s="140"/>
      <c r="D129" s="140"/>
      <c r="E129" s="140"/>
      <c r="F129" s="140"/>
      <c r="G129" s="141"/>
      <c r="H129" s="141"/>
      <c r="I129" s="119"/>
      <c r="J129" s="142"/>
      <c r="K129" s="142"/>
      <c r="L129" s="142"/>
      <c r="M129" s="142"/>
      <c r="N129" s="143"/>
      <c r="O129" s="135"/>
      <c r="P129" s="135"/>
    </row>
    <row r="130" spans="1:16">
      <c r="A130" s="165"/>
      <c r="B130" s="166"/>
      <c r="C130" s="121"/>
      <c r="D130" s="121"/>
      <c r="E130" s="167"/>
      <c r="F130" s="168"/>
      <c r="G130" s="144"/>
      <c r="H130" s="144"/>
      <c r="I130" s="121"/>
      <c r="J130" s="169"/>
      <c r="K130" s="169"/>
      <c r="L130" s="169"/>
      <c r="M130" s="169"/>
      <c r="N130" s="170"/>
      <c r="O130" s="171"/>
      <c r="P130" s="171"/>
    </row>
    <row r="131" spans="1:16">
      <c r="A131" s="165"/>
      <c r="B131" s="140"/>
      <c r="C131" s="167"/>
      <c r="D131" s="167"/>
      <c r="E131" s="167"/>
      <c r="F131" s="126"/>
      <c r="G131" s="121"/>
      <c r="H131" s="121"/>
      <c r="I131" s="172"/>
      <c r="J131" s="173"/>
      <c r="K131" s="173"/>
      <c r="L131" s="173"/>
      <c r="M131" s="173"/>
      <c r="N131" s="174"/>
      <c r="O131" s="171"/>
      <c r="P131" s="171"/>
    </row>
    <row r="132" spans="1:16">
      <c r="A132" s="165"/>
      <c r="B132" s="140"/>
      <c r="C132" s="167"/>
      <c r="D132" s="167"/>
      <c r="E132" s="167"/>
      <c r="F132" s="126"/>
      <c r="G132" s="121"/>
      <c r="H132" s="121"/>
      <c r="I132" s="172"/>
      <c r="J132" s="169"/>
      <c r="K132" s="169"/>
      <c r="L132" s="169"/>
      <c r="M132" s="169"/>
      <c r="N132" s="175"/>
      <c r="O132" s="171"/>
      <c r="P132" s="171"/>
    </row>
    <row r="133" spans="1:16">
      <c r="A133" s="165"/>
      <c r="B133" s="140"/>
      <c r="C133" s="167"/>
      <c r="D133" s="167"/>
      <c r="E133" s="167"/>
      <c r="F133" s="126"/>
      <c r="G133" s="121"/>
      <c r="H133" s="121"/>
      <c r="I133" s="172"/>
      <c r="J133" s="169"/>
      <c r="K133" s="169"/>
      <c r="L133" s="169"/>
      <c r="M133" s="169"/>
      <c r="N133" s="175"/>
      <c r="O133" s="171"/>
      <c r="P133" s="171"/>
    </row>
    <row r="134" spans="1:16">
      <c r="A134" s="165"/>
      <c r="B134" s="140"/>
      <c r="C134" s="167"/>
      <c r="D134" s="167"/>
      <c r="E134" s="167"/>
      <c r="F134" s="126"/>
      <c r="G134" s="121"/>
      <c r="H134" s="121"/>
      <c r="I134" s="172"/>
      <c r="J134" s="169"/>
      <c r="K134" s="169"/>
      <c r="L134" s="169"/>
      <c r="M134" s="169"/>
      <c r="N134" s="175"/>
      <c r="O134" s="171"/>
      <c r="P134" s="171"/>
    </row>
  </sheetData>
  <mergeCells count="13">
    <mergeCell ref="A7:A9"/>
    <mergeCell ref="B7:B9"/>
    <mergeCell ref="A1:M1"/>
    <mergeCell ref="K2:M2"/>
    <mergeCell ref="K3:M3"/>
    <mergeCell ref="K4:M4"/>
    <mergeCell ref="M7:M9"/>
    <mergeCell ref="C7:L7"/>
    <mergeCell ref="C8:D8"/>
    <mergeCell ref="E8:F8"/>
    <mergeCell ref="G8:H8"/>
    <mergeCell ref="I8:J8"/>
    <mergeCell ref="K8:L8"/>
  </mergeCells>
  <pageMargins left="0.27559055118110237" right="0.19685039370078741" top="0.59055118110236227" bottom="0.47244094488188981" header="0.31496062992125984" footer="0.31496062992125984"/>
  <pageSetup paperSize="8" orientation="landscape" r:id="rId1"/>
</worksheet>
</file>

<file path=xl/worksheets/sheet6.xml><?xml version="1.0" encoding="utf-8"?>
<worksheet xmlns="http://schemas.openxmlformats.org/spreadsheetml/2006/main" xmlns:r="http://schemas.openxmlformats.org/officeDocument/2006/relationships">
  <dimension ref="A1:U149"/>
  <sheetViews>
    <sheetView zoomScaleNormal="100" workbookViewId="0">
      <selection activeCell="A2" sqref="A2"/>
    </sheetView>
  </sheetViews>
  <sheetFormatPr defaultRowHeight="15"/>
  <cols>
    <col min="1" max="1" width="7" customWidth="1"/>
    <col min="2" max="2" width="42.7109375" customWidth="1"/>
    <col min="3" max="3" width="10" customWidth="1"/>
    <col min="4" max="4" width="10.7109375" customWidth="1"/>
    <col min="5" max="5" width="9.42578125" hidden="1" customWidth="1"/>
    <col min="6" max="6" width="11" hidden="1" customWidth="1"/>
    <col min="7" max="7" width="10.28515625" customWidth="1"/>
    <col min="8" max="8" width="10.5703125" customWidth="1"/>
    <col min="9" max="9" width="12.5703125" hidden="1" customWidth="1"/>
    <col min="10" max="10" width="14" hidden="1" customWidth="1"/>
    <col min="11" max="11" width="12.7109375" customWidth="1"/>
    <col min="12" max="12" width="12.85546875" hidden="1" customWidth="1"/>
    <col min="13" max="13" width="11.5703125" hidden="1" customWidth="1"/>
    <col min="14" max="14" width="13.28515625" style="124" customWidth="1"/>
    <col min="15" max="15" width="11.28515625" style="124" customWidth="1"/>
    <col min="16" max="17" width="9.140625" style="124"/>
    <col min="20" max="20" width="11.85546875" customWidth="1"/>
    <col min="21" max="21" width="12.7109375" customWidth="1"/>
  </cols>
  <sheetData>
    <row r="1" spans="1:21" ht="20.25" customHeight="1">
      <c r="A1" s="508" t="s">
        <v>218</v>
      </c>
      <c r="B1" s="508"/>
      <c r="C1" s="508"/>
      <c r="D1" s="508"/>
      <c r="E1" s="508"/>
      <c r="F1" s="508"/>
      <c r="G1" s="508"/>
      <c r="H1" s="508"/>
      <c r="I1" s="508"/>
      <c r="J1" s="508"/>
      <c r="K1" s="508"/>
      <c r="L1" s="508"/>
      <c r="M1" s="508"/>
      <c r="N1" s="508"/>
      <c r="O1" s="508"/>
      <c r="P1" s="508"/>
      <c r="Q1" s="508"/>
      <c r="R1" s="508"/>
      <c r="S1" s="508"/>
      <c r="T1" s="508"/>
      <c r="U1" s="508"/>
    </row>
    <row r="2" spans="1:21" ht="20.25" customHeight="1">
      <c r="A2" s="108"/>
      <c r="B2" s="108"/>
      <c r="C2" s="108"/>
      <c r="D2" s="108"/>
      <c r="E2" s="108"/>
      <c r="F2" s="108"/>
      <c r="G2" s="108"/>
      <c r="H2" s="108"/>
      <c r="I2" s="108"/>
      <c r="J2" s="108"/>
      <c r="K2" s="108"/>
      <c r="L2" s="108"/>
      <c r="M2" s="108"/>
      <c r="N2" s="227"/>
      <c r="S2" s="509" t="s">
        <v>180</v>
      </c>
      <c r="T2" s="539"/>
      <c r="U2" s="539"/>
    </row>
    <row r="3" spans="1:21" ht="20.25" customHeight="1">
      <c r="A3" s="108"/>
      <c r="B3" s="108"/>
      <c r="C3" s="108"/>
      <c r="D3" s="108"/>
      <c r="E3" s="108"/>
      <c r="F3" s="108"/>
      <c r="G3" s="108"/>
      <c r="H3" s="108"/>
      <c r="I3" s="108"/>
      <c r="J3" s="108"/>
      <c r="K3" s="108"/>
      <c r="L3" s="108"/>
      <c r="M3" s="108"/>
      <c r="N3" s="227"/>
      <c r="T3" s="509" t="s">
        <v>194</v>
      </c>
      <c r="U3" s="509"/>
    </row>
    <row r="4" spans="1:21" ht="20.25" customHeight="1">
      <c r="A4" s="108"/>
      <c r="B4" s="108"/>
      <c r="C4" s="108"/>
      <c r="D4" s="108"/>
      <c r="E4" s="108"/>
      <c r="F4" s="108"/>
      <c r="G4" s="108"/>
      <c r="H4" s="108"/>
      <c r="I4" s="108"/>
      <c r="J4" s="108"/>
      <c r="K4" s="108"/>
      <c r="L4" s="108"/>
      <c r="M4" s="108"/>
      <c r="N4" s="227"/>
      <c r="S4" s="509" t="s">
        <v>176</v>
      </c>
      <c r="T4" s="539"/>
      <c r="U4" s="539"/>
    </row>
    <row r="5" spans="1:21" s="109" customFormat="1" ht="20.25" customHeight="1">
      <c r="A5" s="189"/>
      <c r="B5" s="189"/>
      <c r="C5" s="189"/>
      <c r="D5" s="189"/>
      <c r="E5" s="189"/>
      <c r="F5" s="189"/>
      <c r="G5" s="189"/>
      <c r="H5" s="189"/>
      <c r="I5" s="189"/>
      <c r="J5" s="189"/>
      <c r="K5" s="189"/>
      <c r="L5" s="189"/>
      <c r="M5" s="189"/>
      <c r="N5" s="227"/>
    </row>
    <row r="6" spans="1:21" s="181" customFormat="1" ht="15" customHeight="1">
      <c r="A6" s="401" t="s">
        <v>4</v>
      </c>
      <c r="B6" s="401" t="s">
        <v>5</v>
      </c>
      <c r="C6" s="401" t="s">
        <v>7</v>
      </c>
      <c r="D6" s="401" t="s">
        <v>36</v>
      </c>
      <c r="E6" s="404" t="s">
        <v>6</v>
      </c>
      <c r="F6" s="405"/>
      <c r="G6" s="401" t="s">
        <v>2</v>
      </c>
      <c r="H6" s="401" t="s">
        <v>3</v>
      </c>
      <c r="I6" s="401" t="s">
        <v>1</v>
      </c>
      <c r="J6" s="401" t="s">
        <v>10</v>
      </c>
      <c r="K6" s="540" t="s">
        <v>9</v>
      </c>
      <c r="L6" s="540"/>
      <c r="M6" s="540"/>
      <c r="N6" s="547" t="s">
        <v>155</v>
      </c>
      <c r="O6" s="547"/>
      <c r="P6" s="547"/>
      <c r="Q6" s="547"/>
      <c r="R6" s="543" t="s">
        <v>156</v>
      </c>
      <c r="S6" s="544"/>
      <c r="T6" s="544"/>
      <c r="U6" s="546"/>
    </row>
    <row r="7" spans="1:21" ht="29.25" customHeight="1">
      <c r="A7" s="402"/>
      <c r="B7" s="402"/>
      <c r="C7" s="402"/>
      <c r="D7" s="402"/>
      <c r="E7" s="406"/>
      <c r="F7" s="407"/>
      <c r="G7" s="402"/>
      <c r="H7" s="402"/>
      <c r="I7" s="402"/>
      <c r="J7" s="402"/>
      <c r="K7" s="402">
        <v>2016</v>
      </c>
      <c r="L7" s="402">
        <v>2017</v>
      </c>
      <c r="M7" s="402">
        <v>2018</v>
      </c>
      <c r="N7" s="541" t="s">
        <v>154</v>
      </c>
      <c r="O7" s="542"/>
      <c r="P7" s="541" t="s">
        <v>98</v>
      </c>
      <c r="Q7" s="542"/>
      <c r="R7" s="543" t="s">
        <v>154</v>
      </c>
      <c r="S7" s="544"/>
      <c r="T7" s="541" t="s">
        <v>98</v>
      </c>
      <c r="U7" s="545"/>
    </row>
    <row r="8" spans="1:21" ht="21.75" customHeight="1">
      <c r="A8" s="403"/>
      <c r="B8" s="403"/>
      <c r="C8" s="403"/>
      <c r="D8" s="403"/>
      <c r="E8" s="190"/>
      <c r="F8" s="190"/>
      <c r="G8" s="403"/>
      <c r="H8" s="403"/>
      <c r="I8" s="403"/>
      <c r="J8" s="403"/>
      <c r="K8" s="403"/>
      <c r="L8" s="403"/>
      <c r="M8" s="403"/>
      <c r="N8" s="182" t="s">
        <v>169</v>
      </c>
      <c r="O8" s="182" t="s">
        <v>170</v>
      </c>
      <c r="P8" s="182" t="s">
        <v>169</v>
      </c>
      <c r="Q8" s="182" t="s">
        <v>170</v>
      </c>
      <c r="R8" s="182" t="s">
        <v>169</v>
      </c>
      <c r="S8" s="182" t="s">
        <v>170</v>
      </c>
      <c r="T8" s="182" t="s">
        <v>169</v>
      </c>
      <c r="U8" s="182" t="s">
        <v>170</v>
      </c>
    </row>
    <row r="9" spans="1:21" ht="15.75">
      <c r="A9" s="6">
        <v>1</v>
      </c>
      <c r="B9" s="6">
        <v>2</v>
      </c>
      <c r="C9" s="6">
        <v>3</v>
      </c>
      <c r="D9" s="6">
        <v>4</v>
      </c>
      <c r="E9" s="6">
        <v>5</v>
      </c>
      <c r="F9" s="6">
        <v>6</v>
      </c>
      <c r="G9" s="6">
        <v>5</v>
      </c>
      <c r="H9" s="6">
        <v>6</v>
      </c>
      <c r="I9" s="6">
        <v>9</v>
      </c>
      <c r="J9" s="6">
        <v>10</v>
      </c>
      <c r="K9" s="6">
        <v>7</v>
      </c>
      <c r="L9" s="6">
        <v>12</v>
      </c>
      <c r="M9" s="6">
        <v>13</v>
      </c>
      <c r="N9" s="6">
        <v>8</v>
      </c>
      <c r="O9" s="6">
        <v>9</v>
      </c>
      <c r="P9" s="6">
        <v>10</v>
      </c>
      <c r="Q9" s="6">
        <v>11</v>
      </c>
      <c r="R9" s="6">
        <v>12</v>
      </c>
      <c r="S9" s="6">
        <v>13</v>
      </c>
      <c r="T9" s="6">
        <v>14</v>
      </c>
      <c r="U9" s="6">
        <v>15</v>
      </c>
    </row>
    <row r="10" spans="1:21" ht="15.75">
      <c r="A10" s="7"/>
      <c r="B10" s="394" t="s">
        <v>15</v>
      </c>
      <c r="C10" s="395"/>
      <c r="D10" s="395"/>
      <c r="E10" s="395"/>
      <c r="F10" s="396"/>
      <c r="G10" s="19"/>
      <c r="H10" s="19"/>
      <c r="I10" s="99"/>
      <c r="J10" s="20">
        <f>J11+J12+J13+J14</f>
        <v>1527853.17252</v>
      </c>
      <c r="K10" s="20">
        <f>K11+K12+K13+K14</f>
        <v>875210.40819999995</v>
      </c>
      <c r="L10" s="20">
        <f>L11+L12+L13+L14</f>
        <v>626420.59520999994</v>
      </c>
      <c r="M10" s="20">
        <f>M11+M12+M13+M14</f>
        <v>26222.169110000003</v>
      </c>
      <c r="N10" s="18"/>
      <c r="O10" s="272"/>
      <c r="P10" s="272"/>
      <c r="Q10" s="272"/>
      <c r="R10" s="110"/>
      <c r="S10" s="110"/>
      <c r="T10" s="110"/>
      <c r="U10" s="110"/>
    </row>
    <row r="11" spans="1:21" ht="51">
      <c r="A11" s="347"/>
      <c r="B11" s="348"/>
      <c r="C11" s="348"/>
      <c r="D11" s="348"/>
      <c r="E11" s="348"/>
      <c r="F11" s="348"/>
      <c r="G11" s="348"/>
      <c r="H11" s="349"/>
      <c r="I11" s="14" t="s">
        <v>60</v>
      </c>
      <c r="J11" s="11">
        <f t="shared" ref="J11:M14" si="0">J17+J92</f>
        <v>154625.85251999996</v>
      </c>
      <c r="K11" s="11">
        <f>K17+K92</f>
        <v>90444.028199999957</v>
      </c>
      <c r="L11" s="11">
        <f t="shared" si="0"/>
        <v>55570.405209999983</v>
      </c>
      <c r="M11" s="11">
        <f t="shared" si="0"/>
        <v>8611.4191100000007</v>
      </c>
      <c r="N11" s="269">
        <v>0</v>
      </c>
      <c r="O11" s="273">
        <v>0</v>
      </c>
      <c r="P11" s="273">
        <v>0</v>
      </c>
      <c r="Q11" s="273">
        <v>0</v>
      </c>
      <c r="R11" s="269">
        <v>0</v>
      </c>
      <c r="S11" s="273">
        <v>0</v>
      </c>
      <c r="T11" s="273">
        <v>0</v>
      </c>
      <c r="U11" s="273">
        <v>0</v>
      </c>
    </row>
    <row r="12" spans="1:21" ht="38.25">
      <c r="A12" s="350"/>
      <c r="B12" s="351"/>
      <c r="C12" s="351"/>
      <c r="D12" s="351"/>
      <c r="E12" s="351"/>
      <c r="F12" s="351"/>
      <c r="G12" s="351"/>
      <c r="H12" s="352"/>
      <c r="I12" s="14" t="s">
        <v>61</v>
      </c>
      <c r="J12" s="11">
        <f t="shared" si="0"/>
        <v>57645.679999999993</v>
      </c>
      <c r="K12" s="11">
        <f t="shared" si="0"/>
        <v>33599.020000000004</v>
      </c>
      <c r="L12" s="11">
        <f t="shared" si="0"/>
        <v>6435.9100000000008</v>
      </c>
      <c r="M12" s="11">
        <f t="shared" si="0"/>
        <v>17610.75</v>
      </c>
      <c r="N12" s="269">
        <v>0</v>
      </c>
      <c r="O12" s="273">
        <v>0</v>
      </c>
      <c r="P12" s="273">
        <v>0</v>
      </c>
      <c r="Q12" s="273">
        <v>0</v>
      </c>
      <c r="R12" s="269">
        <v>0</v>
      </c>
      <c r="S12" s="273">
        <v>0</v>
      </c>
      <c r="T12" s="273">
        <v>0</v>
      </c>
      <c r="U12" s="273">
        <v>0</v>
      </c>
    </row>
    <row r="13" spans="1:21" ht="25.5">
      <c r="A13" s="350"/>
      <c r="B13" s="351"/>
      <c r="C13" s="351"/>
      <c r="D13" s="351"/>
      <c r="E13" s="351"/>
      <c r="F13" s="351"/>
      <c r="G13" s="351"/>
      <c r="H13" s="352"/>
      <c r="I13" s="14" t="s">
        <v>14</v>
      </c>
      <c r="J13" s="11">
        <f t="shared" si="0"/>
        <v>631961.36</v>
      </c>
      <c r="K13" s="11">
        <f t="shared" si="0"/>
        <v>409357.22</v>
      </c>
      <c r="L13" s="11">
        <f t="shared" si="0"/>
        <v>222604.14</v>
      </c>
      <c r="M13" s="11">
        <f t="shared" si="0"/>
        <v>0</v>
      </c>
      <c r="N13" s="269">
        <v>0</v>
      </c>
      <c r="O13" s="273">
        <v>0</v>
      </c>
      <c r="P13" s="273">
        <v>0</v>
      </c>
      <c r="Q13" s="273">
        <v>0</v>
      </c>
      <c r="R13" s="269">
        <v>0</v>
      </c>
      <c r="S13" s="273">
        <v>0</v>
      </c>
      <c r="T13" s="273">
        <v>0</v>
      </c>
      <c r="U13" s="273">
        <v>0</v>
      </c>
    </row>
    <row r="14" spans="1:21" ht="25.5">
      <c r="A14" s="353"/>
      <c r="B14" s="354"/>
      <c r="C14" s="354"/>
      <c r="D14" s="354"/>
      <c r="E14" s="354"/>
      <c r="F14" s="354"/>
      <c r="G14" s="354"/>
      <c r="H14" s="355"/>
      <c r="I14" s="14" t="s">
        <v>13</v>
      </c>
      <c r="J14" s="11">
        <f t="shared" si="0"/>
        <v>683620.28</v>
      </c>
      <c r="K14" s="11">
        <f t="shared" si="0"/>
        <v>341810.14</v>
      </c>
      <c r="L14" s="11">
        <f t="shared" si="0"/>
        <v>341810.14</v>
      </c>
      <c r="M14" s="11">
        <f t="shared" si="0"/>
        <v>0</v>
      </c>
      <c r="N14" s="269">
        <v>0</v>
      </c>
      <c r="O14" s="273">
        <v>0</v>
      </c>
      <c r="P14" s="273">
        <v>0</v>
      </c>
      <c r="Q14" s="273">
        <v>0</v>
      </c>
      <c r="R14" s="269">
        <v>0</v>
      </c>
      <c r="S14" s="273">
        <v>0</v>
      </c>
      <c r="T14" s="273">
        <v>0</v>
      </c>
      <c r="U14" s="273">
        <v>0</v>
      </c>
    </row>
    <row r="15" spans="1:21" ht="15.75">
      <c r="A15" s="397" t="s">
        <v>30</v>
      </c>
      <c r="B15" s="398"/>
      <c r="C15" s="398"/>
      <c r="D15" s="398"/>
      <c r="E15" s="398"/>
      <c r="F15" s="398"/>
      <c r="G15" s="398"/>
      <c r="H15" s="399"/>
      <c r="I15" s="29"/>
      <c r="J15" s="30"/>
      <c r="K15" s="30"/>
      <c r="L15" s="30"/>
      <c r="M15" s="30"/>
      <c r="N15" s="29"/>
      <c r="O15" s="272"/>
      <c r="P15" s="272"/>
      <c r="Q15" s="272"/>
      <c r="R15" s="272"/>
      <c r="S15" s="272"/>
      <c r="T15" s="272"/>
      <c r="U15" s="272"/>
    </row>
    <row r="16" spans="1:21" ht="15.75">
      <c r="A16" s="453"/>
      <c r="B16" s="454"/>
      <c r="C16" s="454"/>
      <c r="D16" s="454"/>
      <c r="E16" s="454"/>
      <c r="F16" s="454"/>
      <c r="G16" s="454"/>
      <c r="H16" s="455"/>
      <c r="I16" s="74" t="s">
        <v>62</v>
      </c>
      <c r="J16" s="75">
        <f>J17+J18+J19+J20</f>
        <v>1065257.04</v>
      </c>
      <c r="K16" s="75">
        <f>K17+K18+K19+K20</f>
        <v>544529.62</v>
      </c>
      <c r="L16" s="75">
        <f>L17+L18+L19+L20</f>
        <v>495228.53</v>
      </c>
      <c r="M16" s="75">
        <f>M17+M18+M19+M20</f>
        <v>25498.89</v>
      </c>
      <c r="N16" s="269">
        <v>0</v>
      </c>
      <c r="O16" s="273">
        <v>0</v>
      </c>
      <c r="P16" s="273">
        <v>0</v>
      </c>
      <c r="Q16" s="273">
        <v>0</v>
      </c>
      <c r="R16" s="269">
        <v>0</v>
      </c>
      <c r="S16" s="273">
        <v>0</v>
      </c>
      <c r="T16" s="273">
        <v>0</v>
      </c>
      <c r="U16" s="273">
        <v>0</v>
      </c>
    </row>
    <row r="17" spans="1:21" ht="51">
      <c r="A17" s="456"/>
      <c r="B17" s="457"/>
      <c r="C17" s="457"/>
      <c r="D17" s="457"/>
      <c r="E17" s="457"/>
      <c r="F17" s="457"/>
      <c r="G17" s="457"/>
      <c r="H17" s="458"/>
      <c r="I17" s="14" t="s">
        <v>60</v>
      </c>
      <c r="J17" s="11">
        <f>J22+J32+J65</f>
        <v>145111.13999999996</v>
      </c>
      <c r="K17" s="11">
        <f>K22+K32+K65</f>
        <v>84884.579999999958</v>
      </c>
      <c r="L17" s="11">
        <f>L22+L32+L65</f>
        <v>52338.419999999984</v>
      </c>
      <c r="M17" s="11">
        <f>M22+M32+M65</f>
        <v>7888.14</v>
      </c>
      <c r="N17" s="269">
        <v>0</v>
      </c>
      <c r="O17" s="273">
        <v>0</v>
      </c>
      <c r="P17" s="273">
        <v>0</v>
      </c>
      <c r="Q17" s="273">
        <v>0</v>
      </c>
      <c r="R17" s="269">
        <v>0</v>
      </c>
      <c r="S17" s="273">
        <v>0</v>
      </c>
      <c r="T17" s="273">
        <v>0</v>
      </c>
      <c r="U17" s="273">
        <v>0</v>
      </c>
    </row>
    <row r="18" spans="1:21" ht="38.25">
      <c r="A18" s="456"/>
      <c r="B18" s="457"/>
      <c r="C18" s="457"/>
      <c r="D18" s="457"/>
      <c r="E18" s="457"/>
      <c r="F18" s="457"/>
      <c r="G18" s="457"/>
      <c r="H18" s="458"/>
      <c r="I18" s="14" t="s">
        <v>61</v>
      </c>
      <c r="J18" s="11">
        <f t="shared" ref="J18:M20" si="1">J23+J33+J66</f>
        <v>52178.159999999996</v>
      </c>
      <c r="K18" s="11">
        <f t="shared" si="1"/>
        <v>28131.5</v>
      </c>
      <c r="L18" s="11">
        <f t="shared" si="1"/>
        <v>6435.9100000000008</v>
      </c>
      <c r="M18" s="11">
        <f t="shared" si="1"/>
        <v>17610.75</v>
      </c>
      <c r="N18" s="269">
        <v>0</v>
      </c>
      <c r="O18" s="273">
        <v>0</v>
      </c>
      <c r="P18" s="273">
        <v>0</v>
      </c>
      <c r="Q18" s="273">
        <v>0</v>
      </c>
      <c r="R18" s="269">
        <v>0</v>
      </c>
      <c r="S18" s="273">
        <v>0</v>
      </c>
      <c r="T18" s="273">
        <v>0</v>
      </c>
      <c r="U18" s="273">
        <v>0</v>
      </c>
    </row>
    <row r="19" spans="1:21" ht="25.5">
      <c r="A19" s="456"/>
      <c r="B19" s="457"/>
      <c r="C19" s="457"/>
      <c r="D19" s="457"/>
      <c r="E19" s="457"/>
      <c r="F19" s="457"/>
      <c r="G19" s="457"/>
      <c r="H19" s="458"/>
      <c r="I19" s="14" t="s">
        <v>14</v>
      </c>
      <c r="J19" s="11">
        <f t="shared" si="1"/>
        <v>184347.46</v>
      </c>
      <c r="K19" s="11">
        <f t="shared" si="1"/>
        <v>89703.4</v>
      </c>
      <c r="L19" s="11">
        <f t="shared" si="1"/>
        <v>94644.06</v>
      </c>
      <c r="M19" s="11">
        <f t="shared" si="1"/>
        <v>0</v>
      </c>
      <c r="N19" s="269">
        <v>0</v>
      </c>
      <c r="O19" s="273">
        <v>0</v>
      </c>
      <c r="P19" s="273">
        <v>0</v>
      </c>
      <c r="Q19" s="273">
        <v>0</v>
      </c>
      <c r="R19" s="269">
        <v>0</v>
      </c>
      <c r="S19" s="273">
        <v>0</v>
      </c>
      <c r="T19" s="273">
        <v>0</v>
      </c>
      <c r="U19" s="273">
        <v>0</v>
      </c>
    </row>
    <row r="20" spans="1:21" ht="25.5">
      <c r="A20" s="459"/>
      <c r="B20" s="460"/>
      <c r="C20" s="460"/>
      <c r="D20" s="460"/>
      <c r="E20" s="460"/>
      <c r="F20" s="460"/>
      <c r="G20" s="460"/>
      <c r="H20" s="461"/>
      <c r="I20" s="14" t="s">
        <v>13</v>
      </c>
      <c r="J20" s="55">
        <f t="shared" si="1"/>
        <v>683620.28</v>
      </c>
      <c r="K20" s="55">
        <f t="shared" si="1"/>
        <v>341810.14</v>
      </c>
      <c r="L20" s="55">
        <f t="shared" si="1"/>
        <v>341810.14</v>
      </c>
      <c r="M20" s="55">
        <f t="shared" si="1"/>
        <v>0</v>
      </c>
      <c r="N20" s="269">
        <v>0</v>
      </c>
      <c r="O20" s="273">
        <v>0</v>
      </c>
      <c r="P20" s="273">
        <v>0</v>
      </c>
      <c r="Q20" s="273">
        <v>0</v>
      </c>
      <c r="R20" s="269">
        <v>0</v>
      </c>
      <c r="S20" s="273">
        <v>0</v>
      </c>
      <c r="T20" s="273">
        <v>0</v>
      </c>
      <c r="U20" s="273">
        <v>0</v>
      </c>
    </row>
    <row r="21" spans="1:21" ht="35.25" customHeight="1">
      <c r="A21" s="7" t="s">
        <v>72</v>
      </c>
      <c r="B21" s="394" t="s">
        <v>51</v>
      </c>
      <c r="C21" s="395"/>
      <c r="D21" s="395"/>
      <c r="E21" s="395"/>
      <c r="F21" s="396"/>
      <c r="G21" s="19"/>
      <c r="H21" s="19"/>
      <c r="I21" s="99"/>
      <c r="J21" s="20"/>
      <c r="K21" s="20"/>
      <c r="L21" s="20"/>
      <c r="M21" s="20"/>
      <c r="N21" s="18"/>
      <c r="O21" s="274"/>
      <c r="P21" s="274"/>
      <c r="Q21" s="274"/>
      <c r="R21" s="18"/>
      <c r="S21" s="274"/>
      <c r="T21" s="274"/>
      <c r="U21" s="274"/>
    </row>
    <row r="22" spans="1:21" ht="51">
      <c r="A22" s="383"/>
      <c r="B22" s="347"/>
      <c r="C22" s="348"/>
      <c r="D22" s="348"/>
      <c r="E22" s="348"/>
      <c r="F22" s="348"/>
      <c r="G22" s="348"/>
      <c r="H22" s="349"/>
      <c r="I22" s="14" t="s">
        <v>60</v>
      </c>
      <c r="J22" s="12">
        <f>J27</f>
        <v>145111.13999999996</v>
      </c>
      <c r="K22" s="12">
        <f>K27</f>
        <v>84884.579999999958</v>
      </c>
      <c r="L22" s="12">
        <f>L27</f>
        <v>52338.419999999984</v>
      </c>
      <c r="M22" s="12">
        <f>M27+M88</f>
        <v>7888.14</v>
      </c>
      <c r="N22" s="270">
        <v>0</v>
      </c>
      <c r="O22" s="2">
        <v>0</v>
      </c>
      <c r="P22" s="2">
        <v>0</v>
      </c>
      <c r="Q22" s="2">
        <v>0</v>
      </c>
      <c r="R22" s="270">
        <v>0</v>
      </c>
      <c r="S22" s="2">
        <v>0</v>
      </c>
      <c r="T22" s="2">
        <v>0</v>
      </c>
      <c r="U22" s="2">
        <v>0</v>
      </c>
    </row>
    <row r="23" spans="1:21" ht="38.25">
      <c r="A23" s="384"/>
      <c r="B23" s="350"/>
      <c r="C23" s="351"/>
      <c r="D23" s="351"/>
      <c r="E23" s="351"/>
      <c r="F23" s="351"/>
      <c r="G23" s="351"/>
      <c r="H23" s="352"/>
      <c r="I23" s="14" t="s">
        <v>61</v>
      </c>
      <c r="J23" s="12">
        <v>0</v>
      </c>
      <c r="K23" s="12">
        <v>0</v>
      </c>
      <c r="L23" s="12">
        <v>0</v>
      </c>
      <c r="M23" s="12">
        <v>0</v>
      </c>
      <c r="N23" s="270">
        <v>0</v>
      </c>
      <c r="O23" s="2">
        <v>0</v>
      </c>
      <c r="P23" s="2">
        <v>0</v>
      </c>
      <c r="Q23" s="2">
        <v>0</v>
      </c>
      <c r="R23" s="270">
        <v>0</v>
      </c>
      <c r="S23" s="2">
        <v>0</v>
      </c>
      <c r="T23" s="2">
        <v>0</v>
      </c>
      <c r="U23" s="2">
        <v>0</v>
      </c>
    </row>
    <row r="24" spans="1:21" ht="25.5">
      <c r="A24" s="384"/>
      <c r="B24" s="350"/>
      <c r="C24" s="351"/>
      <c r="D24" s="351"/>
      <c r="E24" s="351"/>
      <c r="F24" s="351"/>
      <c r="G24" s="351"/>
      <c r="H24" s="352"/>
      <c r="I24" s="14" t="s">
        <v>14</v>
      </c>
      <c r="J24" s="12">
        <f>J29</f>
        <v>0</v>
      </c>
      <c r="K24" s="12">
        <f t="shared" ref="K24:M25" si="2">K29</f>
        <v>0</v>
      </c>
      <c r="L24" s="12">
        <f t="shared" si="2"/>
        <v>0</v>
      </c>
      <c r="M24" s="12">
        <f t="shared" si="2"/>
        <v>0</v>
      </c>
      <c r="N24" s="270">
        <v>0</v>
      </c>
      <c r="O24" s="2">
        <v>0</v>
      </c>
      <c r="P24" s="2">
        <v>0</v>
      </c>
      <c r="Q24" s="2">
        <v>0</v>
      </c>
      <c r="R24" s="270">
        <v>0</v>
      </c>
      <c r="S24" s="2">
        <v>0</v>
      </c>
      <c r="T24" s="2">
        <v>0</v>
      </c>
      <c r="U24" s="2">
        <v>0</v>
      </c>
    </row>
    <row r="25" spans="1:21" ht="25.5">
      <c r="A25" s="385"/>
      <c r="B25" s="353"/>
      <c r="C25" s="354"/>
      <c r="D25" s="354"/>
      <c r="E25" s="354"/>
      <c r="F25" s="354"/>
      <c r="G25" s="354"/>
      <c r="H25" s="355"/>
      <c r="I25" s="14" t="s">
        <v>13</v>
      </c>
      <c r="J25" s="12">
        <f>J30</f>
        <v>683620.28</v>
      </c>
      <c r="K25" s="12">
        <f t="shared" si="2"/>
        <v>341810.14</v>
      </c>
      <c r="L25" s="12">
        <f t="shared" si="2"/>
        <v>341810.14</v>
      </c>
      <c r="M25" s="12">
        <f t="shared" si="2"/>
        <v>0</v>
      </c>
      <c r="N25" s="270">
        <v>0</v>
      </c>
      <c r="O25" s="2">
        <v>0</v>
      </c>
      <c r="P25" s="2">
        <v>0</v>
      </c>
      <c r="Q25" s="2">
        <v>0</v>
      </c>
      <c r="R25" s="270">
        <v>0</v>
      </c>
      <c r="S25" s="2">
        <v>0</v>
      </c>
      <c r="T25" s="2">
        <v>0</v>
      </c>
      <c r="U25" s="2">
        <v>0</v>
      </c>
    </row>
    <row r="26" spans="1:21" ht="25.5">
      <c r="A26" s="365" t="s">
        <v>73</v>
      </c>
      <c r="B26" s="183" t="s">
        <v>52</v>
      </c>
      <c r="C26" s="326"/>
      <c r="D26" s="326"/>
      <c r="E26" s="326"/>
      <c r="F26" s="104" t="s">
        <v>21</v>
      </c>
      <c r="G26" s="326"/>
      <c r="H26" s="326"/>
      <c r="I26" s="10"/>
      <c r="J26" s="13">
        <f>J27+J28+J29+J30</f>
        <v>828731.41999999993</v>
      </c>
      <c r="K26" s="215">
        <f>K27+K28+K29+K30</f>
        <v>426694.72</v>
      </c>
      <c r="L26" s="13">
        <f>L27+L28+L29+L30</f>
        <v>394148.56</v>
      </c>
      <c r="M26" s="13">
        <f>M27+M28+M29+M30</f>
        <v>7888.14</v>
      </c>
      <c r="N26" s="269">
        <v>0</v>
      </c>
      <c r="O26" s="273">
        <v>0</v>
      </c>
      <c r="P26" s="273">
        <v>0</v>
      </c>
      <c r="Q26" s="273">
        <v>0</v>
      </c>
      <c r="R26" s="269">
        <v>0</v>
      </c>
      <c r="S26" s="273">
        <v>0</v>
      </c>
      <c r="T26" s="273">
        <v>0</v>
      </c>
      <c r="U26" s="273">
        <v>0</v>
      </c>
    </row>
    <row r="27" spans="1:21" ht="51">
      <c r="A27" s="366"/>
      <c r="B27" s="356" t="s">
        <v>41</v>
      </c>
      <c r="C27" s="327"/>
      <c r="D27" s="327"/>
      <c r="E27" s="327"/>
      <c r="F27" s="105"/>
      <c r="G27" s="327"/>
      <c r="H27" s="327"/>
      <c r="I27" s="14" t="s">
        <v>60</v>
      </c>
      <c r="J27" s="64">
        <f>K27+L27+M27</f>
        <v>145111.13999999996</v>
      </c>
      <c r="K27" s="16">
        <f>426694.72-K30</f>
        <v>84884.579999999958</v>
      </c>
      <c r="L27" s="16">
        <f>394148.56-L30</f>
        <v>52338.419999999984</v>
      </c>
      <c r="M27" s="16">
        <v>7888.14</v>
      </c>
      <c r="N27" s="270">
        <v>0</v>
      </c>
      <c r="O27" s="2">
        <v>0</v>
      </c>
      <c r="P27" s="2">
        <v>0</v>
      </c>
      <c r="Q27" s="2">
        <v>0</v>
      </c>
      <c r="R27" s="270">
        <v>0</v>
      </c>
      <c r="S27" s="2">
        <v>0</v>
      </c>
      <c r="T27" s="2">
        <v>0</v>
      </c>
      <c r="U27" s="2">
        <v>0</v>
      </c>
    </row>
    <row r="28" spans="1:21" ht="38.25">
      <c r="A28" s="366"/>
      <c r="B28" s="357"/>
      <c r="C28" s="328"/>
      <c r="D28" s="328"/>
      <c r="E28" s="328"/>
      <c r="F28" s="105"/>
      <c r="G28" s="327"/>
      <c r="H28" s="327"/>
      <c r="I28" s="14" t="s">
        <v>61</v>
      </c>
      <c r="J28" s="16">
        <f>K28+L28+M28</f>
        <v>0</v>
      </c>
      <c r="K28" s="16">
        <v>0</v>
      </c>
      <c r="L28" s="64">
        <v>0</v>
      </c>
      <c r="M28" s="64">
        <v>0</v>
      </c>
      <c r="N28" s="270">
        <v>0</v>
      </c>
      <c r="O28" s="2">
        <v>0</v>
      </c>
      <c r="P28" s="2">
        <v>0</v>
      </c>
      <c r="Q28" s="2">
        <v>0</v>
      </c>
      <c r="R28" s="270">
        <v>0</v>
      </c>
      <c r="S28" s="2">
        <v>0</v>
      </c>
      <c r="T28" s="2">
        <v>0</v>
      </c>
      <c r="U28" s="2">
        <v>0</v>
      </c>
    </row>
    <row r="29" spans="1:21" ht="25.5">
      <c r="A29" s="366"/>
      <c r="B29" s="357"/>
      <c r="C29" s="328"/>
      <c r="D29" s="328"/>
      <c r="E29" s="328"/>
      <c r="F29" s="105"/>
      <c r="G29" s="327"/>
      <c r="H29" s="327"/>
      <c r="I29" s="14" t="s">
        <v>14</v>
      </c>
      <c r="J29" s="16">
        <v>0</v>
      </c>
      <c r="K29" s="16">
        <v>0</v>
      </c>
      <c r="L29" s="64">
        <v>0</v>
      </c>
      <c r="M29" s="64">
        <v>0</v>
      </c>
      <c r="N29" s="270">
        <v>0</v>
      </c>
      <c r="O29" s="2">
        <v>0</v>
      </c>
      <c r="P29" s="2">
        <v>0</v>
      </c>
      <c r="Q29" s="2">
        <v>0</v>
      </c>
      <c r="R29" s="270">
        <v>0</v>
      </c>
      <c r="S29" s="2">
        <v>0</v>
      </c>
      <c r="T29" s="2">
        <v>0</v>
      </c>
      <c r="U29" s="2">
        <v>0</v>
      </c>
    </row>
    <row r="30" spans="1:21" ht="25.5">
      <c r="A30" s="367"/>
      <c r="B30" s="358"/>
      <c r="C30" s="329"/>
      <c r="D30" s="329"/>
      <c r="E30" s="329"/>
      <c r="F30" s="105"/>
      <c r="G30" s="364"/>
      <c r="H30" s="364"/>
      <c r="I30" s="14" t="s">
        <v>13</v>
      </c>
      <c r="J30" s="16">
        <f>K30+L30+M30</f>
        <v>683620.28</v>
      </c>
      <c r="K30" s="16">
        <v>341810.14</v>
      </c>
      <c r="L30" s="16">
        <v>341810.14</v>
      </c>
      <c r="M30" s="64">
        <v>0</v>
      </c>
      <c r="N30" s="270">
        <v>0</v>
      </c>
      <c r="O30" s="2">
        <v>0</v>
      </c>
      <c r="P30" s="2">
        <v>0</v>
      </c>
      <c r="Q30" s="2">
        <v>0</v>
      </c>
      <c r="R30" s="270">
        <v>0</v>
      </c>
      <c r="S30" s="2">
        <v>0</v>
      </c>
      <c r="T30" s="2">
        <v>0</v>
      </c>
      <c r="U30" s="2">
        <v>0</v>
      </c>
    </row>
    <row r="31" spans="1:21" ht="15.75">
      <c r="A31" s="18"/>
      <c r="B31" s="373" t="s">
        <v>50</v>
      </c>
      <c r="C31" s="373"/>
      <c r="D31" s="373"/>
      <c r="E31" s="373"/>
      <c r="F31" s="373"/>
      <c r="G31" s="373"/>
      <c r="H31" s="373"/>
      <c r="I31" s="99"/>
      <c r="J31" s="20"/>
      <c r="K31" s="20"/>
      <c r="L31" s="20"/>
      <c r="M31" s="20"/>
      <c r="N31" s="226"/>
      <c r="O31" s="274"/>
      <c r="P31" s="274"/>
      <c r="Q31" s="274"/>
      <c r="R31" s="226"/>
      <c r="S31" s="274"/>
      <c r="T31" s="274"/>
      <c r="U31" s="274"/>
    </row>
    <row r="32" spans="1:21" ht="51">
      <c r="A32" s="347"/>
      <c r="B32" s="348"/>
      <c r="C32" s="348"/>
      <c r="D32" s="348"/>
      <c r="E32" s="348"/>
      <c r="F32" s="348"/>
      <c r="G32" s="348"/>
      <c r="H32" s="349"/>
      <c r="I32" s="14" t="s">
        <v>60</v>
      </c>
      <c r="J32" s="12">
        <f t="shared" ref="J32:M35" si="3">J37+J58</f>
        <v>0</v>
      </c>
      <c r="K32" s="12">
        <f t="shared" si="3"/>
        <v>0</v>
      </c>
      <c r="L32" s="12">
        <f t="shared" si="3"/>
        <v>0</v>
      </c>
      <c r="M32" s="12">
        <f t="shared" si="3"/>
        <v>0</v>
      </c>
      <c r="N32" s="270">
        <v>0</v>
      </c>
      <c r="O32" s="2">
        <v>0</v>
      </c>
      <c r="P32" s="2">
        <v>0</v>
      </c>
      <c r="Q32" s="2">
        <v>0</v>
      </c>
      <c r="R32" s="270">
        <v>0</v>
      </c>
      <c r="S32" s="2">
        <v>0</v>
      </c>
      <c r="T32" s="2">
        <v>0</v>
      </c>
      <c r="U32" s="2">
        <v>0</v>
      </c>
    </row>
    <row r="33" spans="1:21" ht="38.25">
      <c r="A33" s="350"/>
      <c r="B33" s="351"/>
      <c r="C33" s="351"/>
      <c r="D33" s="351"/>
      <c r="E33" s="351"/>
      <c r="F33" s="351"/>
      <c r="G33" s="351"/>
      <c r="H33" s="352"/>
      <c r="I33" s="14" t="s">
        <v>61</v>
      </c>
      <c r="J33" s="12">
        <f t="shared" si="3"/>
        <v>7889.63</v>
      </c>
      <c r="K33" s="12">
        <f t="shared" si="3"/>
        <v>548.5</v>
      </c>
      <c r="L33" s="12">
        <f t="shared" si="3"/>
        <v>6008.8600000000006</v>
      </c>
      <c r="M33" s="12">
        <f t="shared" si="3"/>
        <v>1332.27</v>
      </c>
      <c r="N33" s="270">
        <v>0</v>
      </c>
      <c r="O33" s="2">
        <v>0</v>
      </c>
      <c r="P33" s="2">
        <v>0</v>
      </c>
      <c r="Q33" s="2">
        <v>0</v>
      </c>
      <c r="R33" s="270">
        <v>0</v>
      </c>
      <c r="S33" s="2">
        <v>0</v>
      </c>
      <c r="T33" s="2">
        <v>0</v>
      </c>
      <c r="U33" s="2">
        <v>0</v>
      </c>
    </row>
    <row r="34" spans="1:21" ht="25.5">
      <c r="A34" s="350"/>
      <c r="B34" s="351"/>
      <c r="C34" s="351"/>
      <c r="D34" s="351"/>
      <c r="E34" s="351"/>
      <c r="F34" s="351"/>
      <c r="G34" s="351"/>
      <c r="H34" s="352"/>
      <c r="I34" s="14" t="s">
        <v>14</v>
      </c>
      <c r="J34" s="12">
        <f t="shared" si="3"/>
        <v>184347.46</v>
      </c>
      <c r="K34" s="12">
        <f t="shared" si="3"/>
        <v>89703.4</v>
      </c>
      <c r="L34" s="12">
        <f t="shared" si="3"/>
        <v>94644.06</v>
      </c>
      <c r="M34" s="12">
        <f t="shared" si="3"/>
        <v>0</v>
      </c>
      <c r="N34" s="270">
        <v>0</v>
      </c>
      <c r="O34" s="2">
        <v>0</v>
      </c>
      <c r="P34" s="2">
        <v>0</v>
      </c>
      <c r="Q34" s="2">
        <v>0</v>
      </c>
      <c r="R34" s="270">
        <v>0</v>
      </c>
      <c r="S34" s="2">
        <v>0</v>
      </c>
      <c r="T34" s="2">
        <v>0</v>
      </c>
      <c r="U34" s="2">
        <v>0</v>
      </c>
    </row>
    <row r="35" spans="1:21" ht="25.5">
      <c r="A35" s="353"/>
      <c r="B35" s="354"/>
      <c r="C35" s="354"/>
      <c r="D35" s="354"/>
      <c r="E35" s="354"/>
      <c r="F35" s="354"/>
      <c r="G35" s="354"/>
      <c r="H35" s="355"/>
      <c r="I35" s="14" t="s">
        <v>13</v>
      </c>
      <c r="J35" s="12">
        <f t="shared" si="3"/>
        <v>0</v>
      </c>
      <c r="K35" s="12">
        <f t="shared" si="3"/>
        <v>0</v>
      </c>
      <c r="L35" s="12">
        <f t="shared" si="3"/>
        <v>0</v>
      </c>
      <c r="M35" s="12">
        <f t="shared" si="3"/>
        <v>0</v>
      </c>
      <c r="N35" s="270">
        <v>0</v>
      </c>
      <c r="O35" s="2">
        <v>0</v>
      </c>
      <c r="P35" s="2">
        <v>0</v>
      </c>
      <c r="Q35" s="2">
        <v>0</v>
      </c>
      <c r="R35" s="270">
        <v>0</v>
      </c>
      <c r="S35" s="2">
        <v>0</v>
      </c>
      <c r="T35" s="2">
        <v>0</v>
      </c>
      <c r="U35" s="2">
        <v>0</v>
      </c>
    </row>
    <row r="36" spans="1:21" ht="15.75">
      <c r="A36" s="44" t="s">
        <v>64</v>
      </c>
      <c r="B36" s="368" t="s">
        <v>45</v>
      </c>
      <c r="C36" s="369"/>
      <c r="D36" s="369"/>
      <c r="E36" s="369"/>
      <c r="F36" s="369"/>
      <c r="G36" s="369"/>
      <c r="H36" s="370"/>
      <c r="I36" s="99"/>
      <c r="J36" s="20"/>
      <c r="K36" s="20"/>
      <c r="L36" s="20"/>
      <c r="M36" s="20"/>
      <c r="N36" s="226"/>
      <c r="O36" s="274"/>
      <c r="P36" s="274"/>
      <c r="Q36" s="274"/>
      <c r="R36" s="226"/>
      <c r="S36" s="274"/>
      <c r="T36" s="274"/>
      <c r="U36" s="274"/>
    </row>
    <row r="37" spans="1:21" ht="51">
      <c r="A37" s="444"/>
      <c r="B37" s="333"/>
      <c r="C37" s="334"/>
      <c r="D37" s="334"/>
      <c r="E37" s="334"/>
      <c r="F37" s="334"/>
      <c r="G37" s="334"/>
      <c r="H37" s="335"/>
      <c r="I37" s="14" t="s">
        <v>60</v>
      </c>
      <c r="J37" s="12">
        <v>0</v>
      </c>
      <c r="K37" s="12">
        <f>K41+K43</f>
        <v>0</v>
      </c>
      <c r="L37" s="12">
        <v>0</v>
      </c>
      <c r="M37" s="12">
        <f>M41+M43</f>
        <v>0</v>
      </c>
      <c r="N37" s="270">
        <v>0</v>
      </c>
      <c r="O37" s="2">
        <v>0</v>
      </c>
      <c r="P37" s="2">
        <v>0</v>
      </c>
      <c r="Q37" s="2">
        <v>0</v>
      </c>
      <c r="R37" s="270">
        <v>0</v>
      </c>
      <c r="S37" s="2">
        <v>0</v>
      </c>
      <c r="T37" s="2">
        <v>0</v>
      </c>
      <c r="U37" s="2">
        <v>0</v>
      </c>
    </row>
    <row r="38" spans="1:21" ht="38.25">
      <c r="A38" s="444"/>
      <c r="B38" s="336"/>
      <c r="C38" s="337"/>
      <c r="D38" s="337"/>
      <c r="E38" s="337"/>
      <c r="F38" s="337"/>
      <c r="G38" s="337"/>
      <c r="H38" s="338"/>
      <c r="I38" s="14" t="s">
        <v>61</v>
      </c>
      <c r="J38" s="12">
        <f>J49+J52+J54+J41+J43</f>
        <v>7750.63</v>
      </c>
      <c r="K38" s="12">
        <f>K49+K52+K54+K41+K43</f>
        <v>409.5</v>
      </c>
      <c r="L38" s="12">
        <f>L49+L52+L54+L41+L43</f>
        <v>6008.8600000000006</v>
      </c>
      <c r="M38" s="12">
        <f>M49+M52+M54+M41+M43</f>
        <v>1332.27</v>
      </c>
      <c r="N38" s="270">
        <v>0</v>
      </c>
      <c r="O38" s="2">
        <v>0</v>
      </c>
      <c r="P38" s="2">
        <v>0</v>
      </c>
      <c r="Q38" s="2">
        <v>0</v>
      </c>
      <c r="R38" s="270">
        <v>0</v>
      </c>
      <c r="S38" s="2">
        <v>0</v>
      </c>
      <c r="T38" s="2">
        <v>0</v>
      </c>
      <c r="U38" s="2">
        <v>0</v>
      </c>
    </row>
    <row r="39" spans="1:21" ht="25.5">
      <c r="A39" s="444"/>
      <c r="B39" s="336"/>
      <c r="C39" s="337"/>
      <c r="D39" s="337"/>
      <c r="E39" s="337"/>
      <c r="F39" s="337"/>
      <c r="G39" s="337"/>
      <c r="H39" s="338"/>
      <c r="I39" s="14" t="s">
        <v>14</v>
      </c>
      <c r="J39" s="12">
        <f>J45</f>
        <v>184347.46</v>
      </c>
      <c r="K39" s="12">
        <f>K45</f>
        <v>89703.4</v>
      </c>
      <c r="L39" s="12">
        <f>L45</f>
        <v>94644.06</v>
      </c>
      <c r="M39" s="12">
        <f>M45</f>
        <v>0</v>
      </c>
      <c r="N39" s="270">
        <v>0</v>
      </c>
      <c r="O39" s="2">
        <v>0</v>
      </c>
      <c r="P39" s="2">
        <v>0</v>
      </c>
      <c r="Q39" s="2">
        <v>0</v>
      </c>
      <c r="R39" s="270">
        <v>0</v>
      </c>
      <c r="S39" s="2">
        <v>0</v>
      </c>
      <c r="T39" s="2">
        <v>0</v>
      </c>
      <c r="U39" s="2">
        <v>0</v>
      </c>
    </row>
    <row r="40" spans="1:21" ht="25.5">
      <c r="A40" s="444"/>
      <c r="B40" s="339"/>
      <c r="C40" s="340"/>
      <c r="D40" s="340"/>
      <c r="E40" s="340"/>
      <c r="F40" s="340"/>
      <c r="G40" s="340"/>
      <c r="H40" s="341"/>
      <c r="I40" s="14" t="s">
        <v>13</v>
      </c>
      <c r="J40" s="12">
        <v>0</v>
      </c>
      <c r="K40" s="12">
        <v>0</v>
      </c>
      <c r="L40" s="12">
        <v>0</v>
      </c>
      <c r="M40" s="12">
        <v>0</v>
      </c>
      <c r="N40" s="270">
        <v>0</v>
      </c>
      <c r="O40" s="2">
        <v>0</v>
      </c>
      <c r="P40" s="2">
        <v>0</v>
      </c>
      <c r="Q40" s="2">
        <v>0</v>
      </c>
      <c r="R40" s="270">
        <v>0</v>
      </c>
      <c r="S40" s="2">
        <v>0</v>
      </c>
      <c r="T40" s="2">
        <v>0</v>
      </c>
      <c r="U40" s="2">
        <v>0</v>
      </c>
    </row>
    <row r="41" spans="1:21" ht="25.5">
      <c r="A41" s="416" t="s">
        <v>65</v>
      </c>
      <c r="B41" s="183" t="s">
        <v>53</v>
      </c>
      <c r="C41" s="326">
        <v>600</v>
      </c>
      <c r="D41" s="326">
        <v>1100</v>
      </c>
      <c r="E41" s="326"/>
      <c r="F41" s="326"/>
      <c r="G41" s="95"/>
      <c r="H41" s="95"/>
      <c r="I41" s="324" t="s">
        <v>61</v>
      </c>
      <c r="J41" s="11">
        <f t="shared" ref="J41:J56" si="4">K41+L41+M41</f>
        <v>2858.34</v>
      </c>
      <c r="K41" s="11">
        <f>K42</f>
        <v>0</v>
      </c>
      <c r="L41" s="11">
        <f>L42</f>
        <v>2858.34</v>
      </c>
      <c r="M41" s="11">
        <f>M42</f>
        <v>0</v>
      </c>
      <c r="N41" s="269">
        <v>0</v>
      </c>
      <c r="O41" s="273">
        <v>0</v>
      </c>
      <c r="P41" s="273">
        <v>0</v>
      </c>
      <c r="Q41" s="273">
        <v>0</v>
      </c>
      <c r="R41" s="269">
        <v>0</v>
      </c>
      <c r="S41" s="273">
        <v>0</v>
      </c>
      <c r="T41" s="273">
        <v>0</v>
      </c>
      <c r="U41" s="273">
        <v>0</v>
      </c>
    </row>
    <row r="42" spans="1:21" ht="15.75">
      <c r="A42" s="417"/>
      <c r="B42" s="8" t="s">
        <v>39</v>
      </c>
      <c r="C42" s="327"/>
      <c r="D42" s="327"/>
      <c r="E42" s="327"/>
      <c r="F42" s="327"/>
      <c r="G42" s="23">
        <v>2017</v>
      </c>
      <c r="H42" s="23">
        <v>2017</v>
      </c>
      <c r="I42" s="325"/>
      <c r="J42" s="32">
        <f t="shared" si="4"/>
        <v>2858.34</v>
      </c>
      <c r="K42" s="12">
        <v>0</v>
      </c>
      <c r="L42" s="60">
        <v>2858.34</v>
      </c>
      <c r="M42" s="60">
        <v>0</v>
      </c>
      <c r="N42" s="270"/>
      <c r="O42" s="2"/>
      <c r="P42" s="2"/>
      <c r="Q42" s="2"/>
      <c r="R42" s="270"/>
      <c r="S42" s="2"/>
      <c r="T42" s="2"/>
      <c r="U42" s="2"/>
    </row>
    <row r="43" spans="1:21" ht="25.5">
      <c r="A43" s="359" t="s">
        <v>74</v>
      </c>
      <c r="B43" s="184" t="s">
        <v>54</v>
      </c>
      <c r="C43" s="361">
        <v>400</v>
      </c>
      <c r="D43" s="371">
        <v>720</v>
      </c>
      <c r="E43" s="326"/>
      <c r="F43" s="326"/>
      <c r="G43" s="100"/>
      <c r="H43" s="100"/>
      <c r="I43" s="324" t="s">
        <v>61</v>
      </c>
      <c r="J43" s="53">
        <f t="shared" si="4"/>
        <v>2041.3</v>
      </c>
      <c r="K43" s="53">
        <f>K44</f>
        <v>0</v>
      </c>
      <c r="L43" s="53">
        <f>L44</f>
        <v>2041.3</v>
      </c>
      <c r="M43" s="53">
        <f>M44</f>
        <v>0</v>
      </c>
      <c r="N43" s="269">
        <v>0</v>
      </c>
      <c r="O43" s="273">
        <v>0</v>
      </c>
      <c r="P43" s="273">
        <v>0</v>
      </c>
      <c r="Q43" s="273">
        <v>0</v>
      </c>
      <c r="R43" s="269">
        <v>0</v>
      </c>
      <c r="S43" s="273">
        <v>0</v>
      </c>
      <c r="T43" s="273">
        <v>0</v>
      </c>
      <c r="U43" s="273">
        <v>0</v>
      </c>
    </row>
    <row r="44" spans="1:21" ht="15.75">
      <c r="A44" s="360"/>
      <c r="B44" s="4" t="s">
        <v>39</v>
      </c>
      <c r="C44" s="362"/>
      <c r="D44" s="372"/>
      <c r="E44" s="327"/>
      <c r="F44" s="402"/>
      <c r="G44" s="23">
        <v>2017</v>
      </c>
      <c r="H44" s="23">
        <v>2017</v>
      </c>
      <c r="I44" s="325"/>
      <c r="J44" s="32">
        <f t="shared" si="4"/>
        <v>2041.3</v>
      </c>
      <c r="K44" s="12">
        <v>0</v>
      </c>
      <c r="L44" s="12">
        <v>2041.3</v>
      </c>
      <c r="M44" s="12">
        <v>0</v>
      </c>
      <c r="N44" s="270"/>
      <c r="O44" s="2"/>
      <c r="P44" s="2"/>
      <c r="Q44" s="2"/>
      <c r="R44" s="270"/>
      <c r="S44" s="2"/>
      <c r="T44" s="2"/>
      <c r="U44" s="2"/>
    </row>
    <row r="45" spans="1:21" ht="25.5">
      <c r="A45" s="342" t="s">
        <v>75</v>
      </c>
      <c r="B45" s="185" t="s">
        <v>37</v>
      </c>
      <c r="C45" s="361" t="s">
        <v>18</v>
      </c>
      <c r="D45" s="361">
        <v>12000</v>
      </c>
      <c r="E45" s="326"/>
      <c r="F45" s="326"/>
      <c r="G45" s="330">
        <v>2016</v>
      </c>
      <c r="H45" s="330">
        <v>2017</v>
      </c>
      <c r="I45" s="50" t="s">
        <v>14</v>
      </c>
      <c r="J45" s="54">
        <f t="shared" si="4"/>
        <v>184347.46</v>
      </c>
      <c r="K45" s="54">
        <f>K46+K47+K48</f>
        <v>89703.4</v>
      </c>
      <c r="L45" s="54">
        <f>L46+L47+L48</f>
        <v>94644.06</v>
      </c>
      <c r="M45" s="54">
        <v>0</v>
      </c>
      <c r="N45" s="46" t="s">
        <v>38</v>
      </c>
      <c r="O45" s="274"/>
      <c r="P45" s="274"/>
      <c r="Q45" s="274"/>
      <c r="R45" s="46"/>
      <c r="S45" s="274"/>
      <c r="T45" s="274"/>
      <c r="U45" s="274"/>
    </row>
    <row r="46" spans="1:21" ht="15.75">
      <c r="A46" s="343"/>
      <c r="B46" s="422" t="s">
        <v>41</v>
      </c>
      <c r="C46" s="362"/>
      <c r="D46" s="362"/>
      <c r="E46" s="327"/>
      <c r="F46" s="327"/>
      <c r="G46" s="331"/>
      <c r="H46" s="331"/>
      <c r="I46" s="1" t="s">
        <v>43</v>
      </c>
      <c r="J46" s="12">
        <f t="shared" si="4"/>
        <v>175135.59</v>
      </c>
      <c r="K46" s="51">
        <v>85220.34</v>
      </c>
      <c r="L46" s="51">
        <v>89915.25</v>
      </c>
      <c r="M46" s="51">
        <v>0</v>
      </c>
      <c r="N46" s="271"/>
      <c r="O46" s="274"/>
      <c r="P46" s="274"/>
      <c r="Q46" s="274"/>
      <c r="R46" s="271"/>
      <c r="S46" s="274"/>
      <c r="T46" s="274"/>
      <c r="U46" s="274"/>
    </row>
    <row r="47" spans="1:21" ht="15.75">
      <c r="A47" s="97"/>
      <c r="B47" s="423"/>
      <c r="C47" s="362"/>
      <c r="D47" s="362"/>
      <c r="E47" s="327"/>
      <c r="F47" s="327"/>
      <c r="G47" s="331"/>
      <c r="H47" s="331"/>
      <c r="I47" s="1" t="s">
        <v>42</v>
      </c>
      <c r="J47" s="12">
        <f t="shared" si="4"/>
        <v>8754.2400000000016</v>
      </c>
      <c r="K47" s="51">
        <v>4262.72</v>
      </c>
      <c r="L47" s="51">
        <v>4491.5200000000004</v>
      </c>
      <c r="M47" s="51">
        <v>0</v>
      </c>
      <c r="N47" s="271"/>
      <c r="O47" s="274"/>
      <c r="P47" s="274"/>
      <c r="Q47" s="274"/>
      <c r="R47" s="271"/>
      <c r="S47" s="274"/>
      <c r="T47" s="274"/>
      <c r="U47" s="274"/>
    </row>
    <row r="48" spans="1:21" ht="15.75">
      <c r="A48" s="97"/>
      <c r="B48" s="424"/>
      <c r="C48" s="363"/>
      <c r="D48" s="363"/>
      <c r="E48" s="364"/>
      <c r="F48" s="364"/>
      <c r="G48" s="332"/>
      <c r="H48" s="332"/>
      <c r="I48" s="1" t="s">
        <v>44</v>
      </c>
      <c r="J48" s="12">
        <f t="shared" si="4"/>
        <v>457.63</v>
      </c>
      <c r="K48" s="51">
        <v>220.34</v>
      </c>
      <c r="L48" s="51">
        <v>237.29</v>
      </c>
      <c r="M48" s="51">
        <v>0</v>
      </c>
      <c r="N48" s="271"/>
      <c r="O48" s="274"/>
      <c r="P48" s="274"/>
      <c r="Q48" s="274"/>
      <c r="R48" s="271"/>
      <c r="S48" s="274"/>
      <c r="T48" s="274"/>
      <c r="U48" s="274"/>
    </row>
    <row r="49" spans="1:21" ht="38.25">
      <c r="A49" s="342" t="s">
        <v>76</v>
      </c>
      <c r="B49" s="185" t="s">
        <v>55</v>
      </c>
      <c r="C49" s="361">
        <v>110</v>
      </c>
      <c r="D49" s="386">
        <v>285</v>
      </c>
      <c r="E49" s="326"/>
      <c r="F49" s="326"/>
      <c r="G49" s="96">
        <v>2016</v>
      </c>
      <c r="H49" s="96">
        <v>2017</v>
      </c>
      <c r="I49" s="427" t="s">
        <v>61</v>
      </c>
      <c r="J49" s="53">
        <f t="shared" si="4"/>
        <v>1357.71</v>
      </c>
      <c r="K49" s="214">
        <f>K50+K51</f>
        <v>409.5</v>
      </c>
      <c r="L49" s="53">
        <f>L50+L51</f>
        <v>0</v>
      </c>
      <c r="M49" s="53">
        <f>M50+M51</f>
        <v>948.21</v>
      </c>
      <c r="N49" s="269">
        <v>0</v>
      </c>
      <c r="O49" s="273">
        <v>0</v>
      </c>
      <c r="P49" s="273">
        <v>0</v>
      </c>
      <c r="Q49" s="273">
        <v>0</v>
      </c>
      <c r="R49" s="269">
        <v>0</v>
      </c>
      <c r="S49" s="273">
        <v>0</v>
      </c>
      <c r="T49" s="273">
        <v>0</v>
      </c>
      <c r="U49" s="273">
        <v>0</v>
      </c>
    </row>
    <row r="50" spans="1:21" ht="15.75">
      <c r="A50" s="343"/>
      <c r="B50" s="8" t="s">
        <v>39</v>
      </c>
      <c r="C50" s="362"/>
      <c r="D50" s="387"/>
      <c r="E50" s="327"/>
      <c r="F50" s="327"/>
      <c r="G50" s="96">
        <v>2016</v>
      </c>
      <c r="H50" s="96">
        <v>2016</v>
      </c>
      <c r="I50" s="428"/>
      <c r="J50" s="32">
        <f t="shared" si="4"/>
        <v>409.5</v>
      </c>
      <c r="K50" s="12">
        <v>409.5</v>
      </c>
      <c r="L50" s="12">
        <v>0</v>
      </c>
      <c r="M50" s="12">
        <v>0</v>
      </c>
      <c r="N50" s="270"/>
      <c r="O50" s="2"/>
      <c r="P50" s="2"/>
      <c r="Q50" s="2"/>
      <c r="R50" s="270"/>
      <c r="S50" s="2"/>
      <c r="T50" s="2"/>
      <c r="U50" s="2"/>
    </row>
    <row r="51" spans="1:21" ht="15.75">
      <c r="A51" s="418"/>
      <c r="B51" s="8" t="s">
        <v>41</v>
      </c>
      <c r="C51" s="363"/>
      <c r="D51" s="388"/>
      <c r="E51" s="364"/>
      <c r="F51" s="364"/>
      <c r="G51" s="96">
        <v>2018</v>
      </c>
      <c r="H51" s="96">
        <v>2018</v>
      </c>
      <c r="I51" s="451"/>
      <c r="J51" s="32">
        <f t="shared" si="4"/>
        <v>948.21</v>
      </c>
      <c r="K51" s="32">
        <v>0</v>
      </c>
      <c r="L51" s="32">
        <v>0</v>
      </c>
      <c r="M51" s="32">
        <v>948.21</v>
      </c>
      <c r="N51" s="270"/>
      <c r="O51" s="2"/>
      <c r="P51" s="2"/>
      <c r="Q51" s="2"/>
      <c r="R51" s="270"/>
      <c r="S51" s="2"/>
      <c r="T51" s="2"/>
      <c r="U51" s="2"/>
    </row>
    <row r="52" spans="1:21" ht="25.5">
      <c r="A52" s="342" t="s">
        <v>77</v>
      </c>
      <c r="B52" s="186" t="s">
        <v>56</v>
      </c>
      <c r="C52" s="361">
        <v>110</v>
      </c>
      <c r="D52" s="361">
        <v>670</v>
      </c>
      <c r="E52" s="326"/>
      <c r="F52" s="326"/>
      <c r="G52" s="95"/>
      <c r="H52" s="95"/>
      <c r="I52" s="427" t="s">
        <v>61</v>
      </c>
      <c r="J52" s="11">
        <f t="shared" si="4"/>
        <v>879.31</v>
      </c>
      <c r="K52" s="11">
        <f>K53</f>
        <v>0</v>
      </c>
      <c r="L52" s="11">
        <f>L53</f>
        <v>879.31</v>
      </c>
      <c r="M52" s="11">
        <f>M53</f>
        <v>0</v>
      </c>
      <c r="N52" s="269">
        <v>0</v>
      </c>
      <c r="O52" s="273">
        <v>0</v>
      </c>
      <c r="P52" s="273">
        <v>0</v>
      </c>
      <c r="Q52" s="273">
        <v>0</v>
      </c>
      <c r="R52" s="269">
        <v>0</v>
      </c>
      <c r="S52" s="273">
        <v>0</v>
      </c>
      <c r="T52" s="273">
        <v>0</v>
      </c>
      <c r="U52" s="273">
        <v>0</v>
      </c>
    </row>
    <row r="53" spans="1:21" ht="15.75">
      <c r="A53" s="343"/>
      <c r="B53" s="8" t="s">
        <v>39</v>
      </c>
      <c r="C53" s="362"/>
      <c r="D53" s="362"/>
      <c r="E53" s="327"/>
      <c r="F53" s="327"/>
      <c r="G53" s="96">
        <v>2017</v>
      </c>
      <c r="H53" s="96">
        <v>2017</v>
      </c>
      <c r="I53" s="428"/>
      <c r="J53" s="12">
        <f t="shared" si="4"/>
        <v>879.31</v>
      </c>
      <c r="K53" s="32">
        <v>0</v>
      </c>
      <c r="L53" s="32">
        <v>879.31</v>
      </c>
      <c r="M53" s="32">
        <v>0</v>
      </c>
      <c r="N53" s="271"/>
      <c r="O53" s="274"/>
      <c r="P53" s="274"/>
      <c r="Q53" s="274"/>
      <c r="R53" s="271"/>
      <c r="S53" s="274"/>
      <c r="T53" s="274"/>
      <c r="U53" s="274"/>
    </row>
    <row r="54" spans="1:21" ht="25.5">
      <c r="A54" s="342" t="s">
        <v>78</v>
      </c>
      <c r="B54" s="185" t="s">
        <v>57</v>
      </c>
      <c r="C54" s="386">
        <v>110</v>
      </c>
      <c r="D54" s="386">
        <v>110</v>
      </c>
      <c r="E54" s="389"/>
      <c r="F54" s="386"/>
      <c r="G54" s="100">
        <v>2017</v>
      </c>
      <c r="H54" s="100">
        <v>2018</v>
      </c>
      <c r="I54" s="324" t="s">
        <v>61</v>
      </c>
      <c r="J54" s="53">
        <f t="shared" si="4"/>
        <v>613.97</v>
      </c>
      <c r="K54" s="53">
        <f>K55+K56</f>
        <v>0</v>
      </c>
      <c r="L54" s="53">
        <f>L55+L56</f>
        <v>229.91</v>
      </c>
      <c r="M54" s="53">
        <f>M55+M56</f>
        <v>384.06</v>
      </c>
      <c r="N54" s="269">
        <v>0</v>
      </c>
      <c r="O54" s="273">
        <v>0</v>
      </c>
      <c r="P54" s="273">
        <v>0</v>
      </c>
      <c r="Q54" s="273">
        <v>0</v>
      </c>
      <c r="R54" s="269">
        <v>0</v>
      </c>
      <c r="S54" s="273">
        <v>0</v>
      </c>
      <c r="T54" s="273">
        <v>0</v>
      </c>
      <c r="U54" s="273">
        <v>0</v>
      </c>
    </row>
    <row r="55" spans="1:21" ht="15.75">
      <c r="A55" s="343"/>
      <c r="B55" s="8" t="s">
        <v>39</v>
      </c>
      <c r="C55" s="387"/>
      <c r="D55" s="387"/>
      <c r="E55" s="390"/>
      <c r="F55" s="425"/>
      <c r="G55" s="23">
        <v>2017</v>
      </c>
      <c r="H55" s="23">
        <v>2017</v>
      </c>
      <c r="I55" s="452"/>
      <c r="J55" s="32">
        <f t="shared" si="4"/>
        <v>229.91</v>
      </c>
      <c r="K55" s="32">
        <v>0</v>
      </c>
      <c r="L55" s="32">
        <v>229.91</v>
      </c>
      <c r="M55" s="32">
        <v>0</v>
      </c>
      <c r="N55" s="2"/>
      <c r="O55" s="274"/>
      <c r="P55" s="274"/>
      <c r="Q55" s="274"/>
      <c r="R55" s="2"/>
      <c r="S55" s="274"/>
      <c r="T55" s="274"/>
      <c r="U55" s="274"/>
    </row>
    <row r="56" spans="1:21" ht="15.75">
      <c r="A56" s="418"/>
      <c r="B56" s="8" t="s">
        <v>41</v>
      </c>
      <c r="C56" s="388"/>
      <c r="D56" s="388"/>
      <c r="E56" s="391"/>
      <c r="F56" s="426"/>
      <c r="G56" s="23">
        <v>2018</v>
      </c>
      <c r="H56" s="23">
        <v>2018</v>
      </c>
      <c r="I56" s="325"/>
      <c r="J56" s="32">
        <f t="shared" si="4"/>
        <v>384.06</v>
      </c>
      <c r="K56" s="32">
        <v>0</v>
      </c>
      <c r="L56" s="32">
        <v>0</v>
      </c>
      <c r="M56" s="32">
        <v>384.06</v>
      </c>
      <c r="N56" s="22"/>
      <c r="O56" s="274"/>
      <c r="P56" s="274"/>
      <c r="Q56" s="274"/>
      <c r="R56" s="22"/>
      <c r="S56" s="274"/>
      <c r="T56" s="274"/>
      <c r="U56" s="274"/>
    </row>
    <row r="57" spans="1:21" ht="15.75">
      <c r="A57" s="383" t="s">
        <v>66</v>
      </c>
      <c r="B57" s="394" t="s">
        <v>49</v>
      </c>
      <c r="C57" s="419"/>
      <c r="D57" s="419"/>
      <c r="E57" s="419"/>
      <c r="F57" s="419"/>
      <c r="G57" s="419"/>
      <c r="H57" s="420"/>
      <c r="I57" s="99"/>
      <c r="J57" s="20"/>
      <c r="K57" s="20"/>
      <c r="L57" s="20"/>
      <c r="M57" s="20"/>
      <c r="N57" s="226"/>
      <c r="O57" s="274"/>
      <c r="P57" s="274"/>
      <c r="Q57" s="274"/>
      <c r="R57" s="226"/>
      <c r="S57" s="274"/>
      <c r="T57" s="274"/>
      <c r="U57" s="274"/>
    </row>
    <row r="58" spans="1:21" ht="51">
      <c r="A58" s="384"/>
      <c r="B58" s="333"/>
      <c r="C58" s="334"/>
      <c r="D58" s="334"/>
      <c r="E58" s="334"/>
      <c r="F58" s="334"/>
      <c r="G58" s="334"/>
      <c r="H58" s="335"/>
      <c r="I58" s="14" t="s">
        <v>60</v>
      </c>
      <c r="J58" s="51">
        <v>0</v>
      </c>
      <c r="K58" s="51">
        <v>0</v>
      </c>
      <c r="L58" s="51">
        <v>0</v>
      </c>
      <c r="M58" s="51">
        <v>0</v>
      </c>
      <c r="N58" s="270">
        <v>0</v>
      </c>
      <c r="O58" s="2">
        <v>0</v>
      </c>
      <c r="P58" s="2">
        <v>0</v>
      </c>
      <c r="Q58" s="2">
        <v>0</v>
      </c>
      <c r="R58" s="270">
        <v>0</v>
      </c>
      <c r="S58" s="2">
        <v>0</v>
      </c>
      <c r="T58" s="2">
        <v>0</v>
      </c>
      <c r="U58" s="2">
        <v>0</v>
      </c>
    </row>
    <row r="59" spans="1:21" ht="38.25">
      <c r="A59" s="384"/>
      <c r="B59" s="336"/>
      <c r="C59" s="337"/>
      <c r="D59" s="337"/>
      <c r="E59" s="337"/>
      <c r="F59" s="337"/>
      <c r="G59" s="337"/>
      <c r="H59" s="338"/>
      <c r="I59" s="14" t="s">
        <v>61</v>
      </c>
      <c r="J59" s="12">
        <f>J62</f>
        <v>139</v>
      </c>
      <c r="K59" s="12">
        <f>K62</f>
        <v>139</v>
      </c>
      <c r="L59" s="12">
        <f>L62</f>
        <v>0</v>
      </c>
      <c r="M59" s="12">
        <f>M62</f>
        <v>0</v>
      </c>
      <c r="N59" s="270">
        <v>0</v>
      </c>
      <c r="O59" s="2">
        <v>0</v>
      </c>
      <c r="P59" s="2">
        <v>0</v>
      </c>
      <c r="Q59" s="2">
        <v>0</v>
      </c>
      <c r="R59" s="270">
        <v>0</v>
      </c>
      <c r="S59" s="2">
        <v>0</v>
      </c>
      <c r="T59" s="2">
        <v>0</v>
      </c>
      <c r="U59" s="2">
        <v>0</v>
      </c>
    </row>
    <row r="60" spans="1:21" ht="25.5">
      <c r="A60" s="384"/>
      <c r="B60" s="336"/>
      <c r="C60" s="337"/>
      <c r="D60" s="337"/>
      <c r="E60" s="337"/>
      <c r="F60" s="337"/>
      <c r="G60" s="337"/>
      <c r="H60" s="338"/>
      <c r="I60" s="14" t="s">
        <v>14</v>
      </c>
      <c r="J60" s="51">
        <v>0</v>
      </c>
      <c r="K60" s="51">
        <v>0</v>
      </c>
      <c r="L60" s="51">
        <v>0</v>
      </c>
      <c r="M60" s="51">
        <v>0</v>
      </c>
      <c r="N60" s="270">
        <v>0</v>
      </c>
      <c r="O60" s="2">
        <v>0</v>
      </c>
      <c r="P60" s="2">
        <v>0</v>
      </c>
      <c r="Q60" s="2">
        <v>0</v>
      </c>
      <c r="R60" s="270">
        <v>0</v>
      </c>
      <c r="S60" s="2">
        <v>0</v>
      </c>
      <c r="T60" s="2">
        <v>0</v>
      </c>
      <c r="U60" s="2">
        <v>0</v>
      </c>
    </row>
    <row r="61" spans="1:21" ht="25.5">
      <c r="A61" s="385"/>
      <c r="B61" s="339"/>
      <c r="C61" s="340"/>
      <c r="D61" s="340"/>
      <c r="E61" s="340"/>
      <c r="F61" s="340"/>
      <c r="G61" s="340"/>
      <c r="H61" s="341"/>
      <c r="I61" s="14" t="s">
        <v>13</v>
      </c>
      <c r="J61" s="51">
        <v>0</v>
      </c>
      <c r="K61" s="51">
        <v>0</v>
      </c>
      <c r="L61" s="51">
        <v>0</v>
      </c>
      <c r="M61" s="51">
        <v>0</v>
      </c>
      <c r="N61" s="270">
        <v>0</v>
      </c>
      <c r="O61" s="2">
        <v>0</v>
      </c>
      <c r="P61" s="2">
        <v>0</v>
      </c>
      <c r="Q61" s="2">
        <v>0</v>
      </c>
      <c r="R61" s="270">
        <v>0</v>
      </c>
      <c r="S61" s="2">
        <v>0</v>
      </c>
      <c r="T61" s="2">
        <v>0</v>
      </c>
      <c r="U61" s="2">
        <v>0</v>
      </c>
    </row>
    <row r="62" spans="1:21" ht="38.25">
      <c r="A62" s="462" t="s">
        <v>79</v>
      </c>
      <c r="B62" s="187" t="s">
        <v>48</v>
      </c>
      <c r="C62" s="421"/>
      <c r="D62" s="344"/>
      <c r="E62" s="344"/>
      <c r="F62" s="344"/>
      <c r="G62" s="344">
        <v>2016</v>
      </c>
      <c r="H62" s="344">
        <v>2016</v>
      </c>
      <c r="I62" s="427" t="s">
        <v>61</v>
      </c>
      <c r="J62" s="11">
        <f>J63</f>
        <v>139</v>
      </c>
      <c r="K62" s="214">
        <f>K63</f>
        <v>139</v>
      </c>
      <c r="L62" s="11">
        <f>L63</f>
        <v>0</v>
      </c>
      <c r="M62" s="11">
        <f>M63</f>
        <v>0</v>
      </c>
      <c r="N62" s="269">
        <v>0</v>
      </c>
      <c r="O62" s="273">
        <v>0</v>
      </c>
      <c r="P62" s="273">
        <v>0</v>
      </c>
      <c r="Q62" s="273">
        <v>0</v>
      </c>
      <c r="R62" s="269">
        <v>0</v>
      </c>
      <c r="S62" s="273">
        <v>0</v>
      </c>
      <c r="T62" s="273">
        <v>0</v>
      </c>
      <c r="U62" s="273">
        <v>0</v>
      </c>
    </row>
    <row r="63" spans="1:21">
      <c r="A63" s="378"/>
      <c r="B63" s="49" t="s">
        <v>39</v>
      </c>
      <c r="C63" s="402"/>
      <c r="D63" s="402"/>
      <c r="E63" s="345"/>
      <c r="F63" s="402"/>
      <c r="G63" s="346"/>
      <c r="H63" s="346"/>
      <c r="I63" s="451"/>
      <c r="J63" s="12">
        <f>K63+L63+M63</f>
        <v>139</v>
      </c>
      <c r="K63" s="12">
        <v>139</v>
      </c>
      <c r="L63" s="12">
        <v>0</v>
      </c>
      <c r="M63" s="12">
        <v>0</v>
      </c>
      <c r="N63" s="9"/>
      <c r="O63" s="272"/>
      <c r="P63" s="272"/>
      <c r="Q63" s="272"/>
      <c r="R63" s="9"/>
      <c r="S63" s="272"/>
      <c r="T63" s="272"/>
      <c r="U63" s="272"/>
    </row>
    <row r="64" spans="1:21" ht="15.75">
      <c r="A64" s="44"/>
      <c r="B64" s="368" t="s">
        <v>31</v>
      </c>
      <c r="C64" s="369"/>
      <c r="D64" s="369"/>
      <c r="E64" s="369"/>
      <c r="F64" s="369"/>
      <c r="G64" s="369"/>
      <c r="H64" s="370"/>
      <c r="I64" s="61"/>
      <c r="J64" s="16"/>
      <c r="K64" s="16"/>
      <c r="L64" s="16"/>
      <c r="M64" s="16"/>
      <c r="N64" s="18"/>
      <c r="O64" s="272"/>
      <c r="P64" s="272"/>
      <c r="Q64" s="272"/>
      <c r="R64" s="18"/>
      <c r="S64" s="272"/>
      <c r="T64" s="272"/>
      <c r="U64" s="272"/>
    </row>
    <row r="65" spans="1:21" ht="51">
      <c r="A65" s="347"/>
      <c r="B65" s="348"/>
      <c r="C65" s="348"/>
      <c r="D65" s="348"/>
      <c r="E65" s="348"/>
      <c r="F65" s="348"/>
      <c r="G65" s="348"/>
      <c r="H65" s="349"/>
      <c r="I65" s="14" t="s">
        <v>60</v>
      </c>
      <c r="J65" s="12">
        <f t="shared" ref="J65:M68" si="5">J70+J82</f>
        <v>0</v>
      </c>
      <c r="K65" s="12">
        <f t="shared" si="5"/>
        <v>0</v>
      </c>
      <c r="L65" s="12">
        <f t="shared" si="5"/>
        <v>0</v>
      </c>
      <c r="M65" s="12">
        <f t="shared" si="5"/>
        <v>0</v>
      </c>
      <c r="N65" s="270">
        <v>0</v>
      </c>
      <c r="O65" s="2">
        <v>0</v>
      </c>
      <c r="P65" s="2">
        <v>0</v>
      </c>
      <c r="Q65" s="2">
        <v>0</v>
      </c>
      <c r="R65" s="270">
        <v>0</v>
      </c>
      <c r="S65" s="2">
        <v>0</v>
      </c>
      <c r="T65" s="2">
        <v>0</v>
      </c>
      <c r="U65" s="2">
        <v>0</v>
      </c>
    </row>
    <row r="66" spans="1:21" ht="38.25">
      <c r="A66" s="350"/>
      <c r="B66" s="351"/>
      <c r="C66" s="351"/>
      <c r="D66" s="351"/>
      <c r="E66" s="351"/>
      <c r="F66" s="351"/>
      <c r="G66" s="351"/>
      <c r="H66" s="352"/>
      <c r="I66" s="14" t="s">
        <v>61</v>
      </c>
      <c r="J66" s="12">
        <f>J71+J83</f>
        <v>44288.53</v>
      </c>
      <c r="K66" s="12">
        <f t="shared" si="5"/>
        <v>27583</v>
      </c>
      <c r="L66" s="12">
        <f t="shared" si="5"/>
        <v>427.05</v>
      </c>
      <c r="M66" s="12">
        <f t="shared" si="5"/>
        <v>16278.48</v>
      </c>
      <c r="N66" s="270">
        <v>0</v>
      </c>
      <c r="O66" s="2">
        <v>0</v>
      </c>
      <c r="P66" s="2">
        <v>0</v>
      </c>
      <c r="Q66" s="2">
        <v>0</v>
      </c>
      <c r="R66" s="270">
        <v>0</v>
      </c>
      <c r="S66" s="2">
        <v>0</v>
      </c>
      <c r="T66" s="2">
        <v>0</v>
      </c>
      <c r="U66" s="2">
        <v>0</v>
      </c>
    </row>
    <row r="67" spans="1:21" ht="25.5">
      <c r="A67" s="350"/>
      <c r="B67" s="351"/>
      <c r="C67" s="351"/>
      <c r="D67" s="351"/>
      <c r="E67" s="351"/>
      <c r="F67" s="351"/>
      <c r="G67" s="351"/>
      <c r="H67" s="352"/>
      <c r="I67" s="14" t="s">
        <v>14</v>
      </c>
      <c r="J67" s="12">
        <f t="shared" si="5"/>
        <v>0</v>
      </c>
      <c r="K67" s="12">
        <f t="shared" si="5"/>
        <v>0</v>
      </c>
      <c r="L67" s="12">
        <f t="shared" si="5"/>
        <v>0</v>
      </c>
      <c r="M67" s="12">
        <f t="shared" si="5"/>
        <v>0</v>
      </c>
      <c r="N67" s="270">
        <v>0</v>
      </c>
      <c r="O67" s="2">
        <v>0</v>
      </c>
      <c r="P67" s="2">
        <v>0</v>
      </c>
      <c r="Q67" s="2">
        <v>0</v>
      </c>
      <c r="R67" s="270">
        <v>0</v>
      </c>
      <c r="S67" s="2">
        <v>0</v>
      </c>
      <c r="T67" s="2">
        <v>0</v>
      </c>
      <c r="U67" s="2">
        <v>0</v>
      </c>
    </row>
    <row r="68" spans="1:21" ht="25.5">
      <c r="A68" s="353"/>
      <c r="B68" s="354"/>
      <c r="C68" s="354"/>
      <c r="D68" s="354"/>
      <c r="E68" s="354"/>
      <c r="F68" s="354"/>
      <c r="G68" s="354"/>
      <c r="H68" s="355"/>
      <c r="I68" s="14" t="s">
        <v>13</v>
      </c>
      <c r="J68" s="12">
        <f t="shared" si="5"/>
        <v>0</v>
      </c>
      <c r="K68" s="12">
        <f t="shared" si="5"/>
        <v>0</v>
      </c>
      <c r="L68" s="12">
        <f t="shared" si="5"/>
        <v>0</v>
      </c>
      <c r="M68" s="12">
        <f t="shared" si="5"/>
        <v>0</v>
      </c>
      <c r="N68" s="270">
        <v>0</v>
      </c>
      <c r="O68" s="2">
        <v>0</v>
      </c>
      <c r="P68" s="2">
        <v>0</v>
      </c>
      <c r="Q68" s="2">
        <v>0</v>
      </c>
      <c r="R68" s="270">
        <v>0</v>
      </c>
      <c r="S68" s="2">
        <v>0</v>
      </c>
      <c r="T68" s="2">
        <v>0</v>
      </c>
      <c r="U68" s="2">
        <v>0</v>
      </c>
    </row>
    <row r="69" spans="1:21" ht="15.75">
      <c r="A69" s="17" t="s">
        <v>28</v>
      </c>
      <c r="B69" s="394" t="s">
        <v>32</v>
      </c>
      <c r="C69" s="419"/>
      <c r="D69" s="419"/>
      <c r="E69" s="419"/>
      <c r="F69" s="419"/>
      <c r="G69" s="419"/>
      <c r="H69" s="420"/>
      <c r="I69" s="99"/>
      <c r="J69" s="20"/>
      <c r="K69" s="20"/>
      <c r="L69" s="20"/>
      <c r="M69" s="20"/>
      <c r="N69" s="226"/>
      <c r="O69" s="272"/>
      <c r="P69" s="272"/>
      <c r="Q69" s="272"/>
      <c r="R69" s="226"/>
      <c r="S69" s="272"/>
      <c r="T69" s="272"/>
      <c r="U69" s="272"/>
    </row>
    <row r="70" spans="1:21" ht="51">
      <c r="A70" s="347"/>
      <c r="B70" s="348"/>
      <c r="C70" s="348"/>
      <c r="D70" s="348"/>
      <c r="E70" s="348"/>
      <c r="F70" s="348"/>
      <c r="G70" s="348"/>
      <c r="H70" s="349"/>
      <c r="I70" s="14" t="s">
        <v>60</v>
      </c>
      <c r="J70" s="12">
        <v>0</v>
      </c>
      <c r="K70" s="12">
        <f>K74+K76+K78</f>
        <v>0</v>
      </c>
      <c r="L70" s="12">
        <v>0</v>
      </c>
      <c r="M70" s="12">
        <v>0</v>
      </c>
      <c r="N70" s="270">
        <v>0</v>
      </c>
      <c r="O70" s="2">
        <v>0</v>
      </c>
      <c r="P70" s="2">
        <v>0</v>
      </c>
      <c r="Q70" s="2">
        <v>0</v>
      </c>
      <c r="R70" s="270">
        <v>0</v>
      </c>
      <c r="S70" s="2">
        <v>0</v>
      </c>
      <c r="T70" s="2">
        <v>0</v>
      </c>
      <c r="U70" s="2">
        <v>0</v>
      </c>
    </row>
    <row r="71" spans="1:21" ht="38.25">
      <c r="A71" s="350"/>
      <c r="B71" s="351"/>
      <c r="C71" s="351"/>
      <c r="D71" s="351"/>
      <c r="E71" s="351"/>
      <c r="F71" s="351"/>
      <c r="G71" s="351"/>
      <c r="H71" s="352"/>
      <c r="I71" s="14" t="s">
        <v>61</v>
      </c>
      <c r="J71" s="12">
        <f>J74+J76+J78</f>
        <v>16705.53</v>
      </c>
      <c r="K71" s="12">
        <f>K74+K76+K78</f>
        <v>0</v>
      </c>
      <c r="L71" s="12">
        <f>L74+L76+L78</f>
        <v>427.05</v>
      </c>
      <c r="M71" s="12">
        <f>M74+M76+M78</f>
        <v>16278.48</v>
      </c>
      <c r="N71" s="270">
        <v>0</v>
      </c>
      <c r="O71" s="2">
        <v>0</v>
      </c>
      <c r="P71" s="2">
        <v>0</v>
      </c>
      <c r="Q71" s="2">
        <v>0</v>
      </c>
      <c r="R71" s="270">
        <v>0</v>
      </c>
      <c r="S71" s="2">
        <v>0</v>
      </c>
      <c r="T71" s="2">
        <v>0</v>
      </c>
      <c r="U71" s="2">
        <v>0</v>
      </c>
    </row>
    <row r="72" spans="1:21" ht="25.5">
      <c r="A72" s="350"/>
      <c r="B72" s="351"/>
      <c r="C72" s="351"/>
      <c r="D72" s="351"/>
      <c r="E72" s="351"/>
      <c r="F72" s="351"/>
      <c r="G72" s="351"/>
      <c r="H72" s="352"/>
      <c r="I72" s="14" t="s">
        <v>14</v>
      </c>
      <c r="J72" s="12">
        <v>0</v>
      </c>
      <c r="K72" s="12">
        <v>0</v>
      </c>
      <c r="L72" s="12">
        <v>0</v>
      </c>
      <c r="M72" s="12">
        <v>0</v>
      </c>
      <c r="N72" s="270">
        <v>0</v>
      </c>
      <c r="O72" s="2">
        <v>0</v>
      </c>
      <c r="P72" s="2">
        <v>0</v>
      </c>
      <c r="Q72" s="2">
        <v>0</v>
      </c>
      <c r="R72" s="270">
        <v>0</v>
      </c>
      <c r="S72" s="2">
        <v>0</v>
      </c>
      <c r="T72" s="2">
        <v>0</v>
      </c>
      <c r="U72" s="2">
        <v>0</v>
      </c>
    </row>
    <row r="73" spans="1:21" ht="25.5">
      <c r="A73" s="353"/>
      <c r="B73" s="354"/>
      <c r="C73" s="354"/>
      <c r="D73" s="354"/>
      <c r="E73" s="354"/>
      <c r="F73" s="354"/>
      <c r="G73" s="354"/>
      <c r="H73" s="355"/>
      <c r="I73" s="14" t="s">
        <v>13</v>
      </c>
      <c r="J73" s="12">
        <v>0</v>
      </c>
      <c r="K73" s="12">
        <v>0</v>
      </c>
      <c r="L73" s="12">
        <v>0</v>
      </c>
      <c r="M73" s="12">
        <v>0</v>
      </c>
      <c r="N73" s="270">
        <v>0</v>
      </c>
      <c r="O73" s="2">
        <v>0</v>
      </c>
      <c r="P73" s="2">
        <v>0</v>
      </c>
      <c r="Q73" s="2">
        <v>0</v>
      </c>
      <c r="R73" s="270">
        <v>0</v>
      </c>
      <c r="S73" s="2">
        <v>0</v>
      </c>
      <c r="T73" s="2">
        <v>0</v>
      </c>
      <c r="U73" s="2">
        <v>0</v>
      </c>
    </row>
    <row r="74" spans="1:21" ht="25.5">
      <c r="A74" s="377" t="s">
        <v>67</v>
      </c>
      <c r="B74" s="185" t="s">
        <v>40</v>
      </c>
      <c r="C74" s="326" t="s">
        <v>22</v>
      </c>
      <c r="D74" s="326">
        <v>800</v>
      </c>
      <c r="E74" s="344"/>
      <c r="F74" s="344"/>
      <c r="G74" s="330">
        <v>2018</v>
      </c>
      <c r="H74" s="330">
        <v>2018</v>
      </c>
      <c r="I74" s="330" t="s">
        <v>61</v>
      </c>
      <c r="J74" s="11">
        <f>J75</f>
        <v>2359.2199999999998</v>
      </c>
      <c r="K74" s="11">
        <f>K75</f>
        <v>0</v>
      </c>
      <c r="L74" s="11">
        <f>L75</f>
        <v>0</v>
      </c>
      <c r="M74" s="11">
        <f>M75</f>
        <v>2359.2199999999998</v>
      </c>
      <c r="N74" s="269">
        <v>0</v>
      </c>
      <c r="O74" s="273">
        <v>0</v>
      </c>
      <c r="P74" s="273">
        <v>0</v>
      </c>
      <c r="Q74" s="273">
        <v>0</v>
      </c>
      <c r="R74" s="269">
        <v>0</v>
      </c>
      <c r="S74" s="273">
        <v>0</v>
      </c>
      <c r="T74" s="273">
        <v>0</v>
      </c>
      <c r="U74" s="273">
        <v>0</v>
      </c>
    </row>
    <row r="75" spans="1:21" ht="15.75">
      <c r="A75" s="378"/>
      <c r="B75" s="8" t="s">
        <v>39</v>
      </c>
      <c r="C75" s="327"/>
      <c r="D75" s="327"/>
      <c r="E75" s="345"/>
      <c r="F75" s="402"/>
      <c r="G75" s="331"/>
      <c r="H75" s="331"/>
      <c r="I75" s="331"/>
      <c r="J75" s="12">
        <f>K75+L75+M75</f>
        <v>2359.2199999999998</v>
      </c>
      <c r="K75" s="12">
        <v>0</v>
      </c>
      <c r="L75" s="12">
        <v>0</v>
      </c>
      <c r="M75" s="12">
        <v>2359.2199999999998</v>
      </c>
      <c r="N75" s="270"/>
      <c r="O75" s="2"/>
      <c r="P75" s="2"/>
      <c r="Q75" s="2"/>
      <c r="R75" s="270"/>
      <c r="S75" s="2"/>
      <c r="T75" s="2"/>
      <c r="U75" s="2"/>
    </row>
    <row r="76" spans="1:21" ht="25.5">
      <c r="A76" s="377" t="s">
        <v>80</v>
      </c>
      <c r="B76" s="185" t="s">
        <v>23</v>
      </c>
      <c r="C76" s="326">
        <v>400</v>
      </c>
      <c r="D76" s="326">
        <v>200</v>
      </c>
      <c r="E76" s="392"/>
      <c r="F76" s="393"/>
      <c r="G76" s="330">
        <v>2018</v>
      </c>
      <c r="H76" s="330">
        <v>2018</v>
      </c>
      <c r="I76" s="330" t="s">
        <v>61</v>
      </c>
      <c r="J76" s="52">
        <f>J77</f>
        <v>2151.33</v>
      </c>
      <c r="K76" s="52">
        <f>K77</f>
        <v>0</v>
      </c>
      <c r="L76" s="52">
        <f>L77</f>
        <v>0</v>
      </c>
      <c r="M76" s="52">
        <f>M77</f>
        <v>2151.33</v>
      </c>
      <c r="N76" s="269">
        <v>0</v>
      </c>
      <c r="O76" s="273">
        <v>0</v>
      </c>
      <c r="P76" s="273">
        <v>0</v>
      </c>
      <c r="Q76" s="273">
        <v>0</v>
      </c>
      <c r="R76" s="269">
        <v>0</v>
      </c>
      <c r="S76" s="273">
        <v>0</v>
      </c>
      <c r="T76" s="273">
        <v>0</v>
      </c>
      <c r="U76" s="273">
        <v>0</v>
      </c>
    </row>
    <row r="77" spans="1:21" ht="15.75">
      <c r="A77" s="378"/>
      <c r="B77" s="4" t="s">
        <v>39</v>
      </c>
      <c r="C77" s="402"/>
      <c r="D77" s="402"/>
      <c r="E77" s="392"/>
      <c r="F77" s="393"/>
      <c r="G77" s="331"/>
      <c r="H77" s="331"/>
      <c r="I77" s="331"/>
      <c r="J77" s="16">
        <f>K77+L77+M77</f>
        <v>2151.33</v>
      </c>
      <c r="K77" s="16">
        <v>0</v>
      </c>
      <c r="L77" s="16">
        <v>0</v>
      </c>
      <c r="M77" s="16">
        <v>2151.33</v>
      </c>
      <c r="N77" s="270"/>
      <c r="O77" s="2"/>
      <c r="P77" s="2"/>
      <c r="Q77" s="2"/>
      <c r="R77" s="270"/>
      <c r="S77" s="2"/>
      <c r="T77" s="2"/>
      <c r="U77" s="2"/>
    </row>
    <row r="78" spans="1:21" ht="15.75">
      <c r="A78" s="377" t="s">
        <v>81</v>
      </c>
      <c r="B78" s="185" t="s">
        <v>24</v>
      </c>
      <c r="C78" s="389">
        <v>160</v>
      </c>
      <c r="D78" s="389">
        <v>280</v>
      </c>
      <c r="E78" s="101"/>
      <c r="F78" s="438"/>
      <c r="G78" s="94"/>
      <c r="H78" s="94"/>
      <c r="I78" s="324" t="s">
        <v>61</v>
      </c>
      <c r="J78" s="70">
        <f>K78+L78+M78</f>
        <v>12194.98</v>
      </c>
      <c r="K78" s="70">
        <f>K79+K80</f>
        <v>0</v>
      </c>
      <c r="L78" s="70">
        <f>L79+L80</f>
        <v>427.05</v>
      </c>
      <c r="M78" s="70">
        <f>M79+M80</f>
        <v>11767.93</v>
      </c>
      <c r="N78" s="269">
        <v>0</v>
      </c>
      <c r="O78" s="273">
        <v>0</v>
      </c>
      <c r="P78" s="273">
        <v>0</v>
      </c>
      <c r="Q78" s="273">
        <v>0</v>
      </c>
      <c r="R78" s="269">
        <v>0</v>
      </c>
      <c r="S78" s="273">
        <v>0</v>
      </c>
      <c r="T78" s="273">
        <v>0</v>
      </c>
      <c r="U78" s="273">
        <v>0</v>
      </c>
    </row>
    <row r="79" spans="1:21" ht="15.75">
      <c r="A79" s="378"/>
      <c r="B79" s="8" t="s">
        <v>39</v>
      </c>
      <c r="C79" s="390"/>
      <c r="D79" s="390"/>
      <c r="E79" s="101"/>
      <c r="F79" s="439"/>
      <c r="G79" s="94">
        <v>2017</v>
      </c>
      <c r="H79" s="94">
        <v>2017</v>
      </c>
      <c r="I79" s="452"/>
      <c r="J79" s="71">
        <f>K79+L79+M79</f>
        <v>427.05</v>
      </c>
      <c r="K79" s="71">
        <v>0</v>
      </c>
      <c r="L79" s="71">
        <v>427.05</v>
      </c>
      <c r="M79" s="71">
        <v>0</v>
      </c>
      <c r="N79" s="18"/>
      <c r="O79" s="272"/>
      <c r="P79" s="272"/>
      <c r="Q79" s="272"/>
      <c r="R79" s="18"/>
      <c r="S79" s="272"/>
      <c r="T79" s="272"/>
      <c r="U79" s="272"/>
    </row>
    <row r="80" spans="1:21" ht="15.75">
      <c r="A80" s="379"/>
      <c r="B80" s="8" t="s">
        <v>41</v>
      </c>
      <c r="C80" s="391"/>
      <c r="D80" s="391"/>
      <c r="E80" s="101"/>
      <c r="F80" s="440"/>
      <c r="G80" s="94">
        <v>2018</v>
      </c>
      <c r="H80" s="94">
        <v>2018</v>
      </c>
      <c r="I80" s="325"/>
      <c r="J80" s="71">
        <f>K80+L80+M80</f>
        <v>11767.93</v>
      </c>
      <c r="K80" s="71">
        <v>0</v>
      </c>
      <c r="L80" s="71">
        <v>0</v>
      </c>
      <c r="M80" s="71">
        <v>11767.93</v>
      </c>
      <c r="N80" s="18"/>
      <c r="O80" s="272"/>
      <c r="P80" s="272"/>
      <c r="Q80" s="272"/>
      <c r="R80" s="18"/>
      <c r="S80" s="272"/>
      <c r="T80" s="272"/>
      <c r="U80" s="272"/>
    </row>
    <row r="81" spans="1:21" ht="15.75">
      <c r="A81" s="17" t="s">
        <v>29</v>
      </c>
      <c r="B81" s="394" t="s">
        <v>33</v>
      </c>
      <c r="C81" s="419"/>
      <c r="D81" s="419"/>
      <c r="E81" s="419"/>
      <c r="F81" s="419"/>
      <c r="G81" s="419"/>
      <c r="H81" s="420"/>
      <c r="I81" s="99"/>
      <c r="J81" s="20"/>
      <c r="K81" s="20"/>
      <c r="L81" s="20"/>
      <c r="M81" s="20"/>
      <c r="N81" s="226"/>
      <c r="O81" s="272"/>
      <c r="P81" s="272"/>
      <c r="Q81" s="272"/>
      <c r="R81" s="226"/>
      <c r="S81" s="272"/>
      <c r="T81" s="272"/>
      <c r="U81" s="272"/>
    </row>
    <row r="82" spans="1:21" ht="51">
      <c r="A82" s="383"/>
      <c r="B82" s="333"/>
      <c r="C82" s="334"/>
      <c r="D82" s="334"/>
      <c r="E82" s="334"/>
      <c r="F82" s="334"/>
      <c r="G82" s="334"/>
      <c r="H82" s="335"/>
      <c r="I82" s="14" t="s">
        <v>60</v>
      </c>
      <c r="J82" s="12">
        <v>0</v>
      </c>
      <c r="K82" s="12">
        <v>0</v>
      </c>
      <c r="L82" s="12">
        <v>0</v>
      </c>
      <c r="M82" s="12">
        <v>0</v>
      </c>
      <c r="N82" s="270">
        <v>0</v>
      </c>
      <c r="O82" s="2">
        <v>0</v>
      </c>
      <c r="P82" s="2">
        <v>0</v>
      </c>
      <c r="Q82" s="2">
        <v>0</v>
      </c>
      <c r="R82" s="270">
        <v>0</v>
      </c>
      <c r="S82" s="2">
        <v>0</v>
      </c>
      <c r="T82" s="2">
        <v>0</v>
      </c>
      <c r="U82" s="2">
        <v>0</v>
      </c>
    </row>
    <row r="83" spans="1:21" ht="38.25">
      <c r="A83" s="384"/>
      <c r="B83" s="336"/>
      <c r="C83" s="337"/>
      <c r="D83" s="337"/>
      <c r="E83" s="337"/>
      <c r="F83" s="337"/>
      <c r="G83" s="337"/>
      <c r="H83" s="338"/>
      <c r="I83" s="14" t="s">
        <v>61</v>
      </c>
      <c r="J83" s="12">
        <f>J86+J88</f>
        <v>27583</v>
      </c>
      <c r="K83" s="12">
        <f>K86+K88</f>
        <v>27583</v>
      </c>
      <c r="L83" s="12">
        <f>L86+L88</f>
        <v>0</v>
      </c>
      <c r="M83" s="12">
        <f>M86+M88</f>
        <v>0</v>
      </c>
      <c r="N83" s="270">
        <v>0</v>
      </c>
      <c r="O83" s="2">
        <v>0</v>
      </c>
      <c r="P83" s="2">
        <v>0</v>
      </c>
      <c r="Q83" s="2">
        <v>0</v>
      </c>
      <c r="R83" s="270">
        <v>0</v>
      </c>
      <c r="S83" s="2">
        <v>0</v>
      </c>
      <c r="T83" s="2">
        <v>0</v>
      </c>
      <c r="U83" s="2">
        <v>0</v>
      </c>
    </row>
    <row r="84" spans="1:21" ht="25.5">
      <c r="A84" s="384"/>
      <c r="B84" s="336"/>
      <c r="C84" s="337"/>
      <c r="D84" s="337"/>
      <c r="E84" s="337"/>
      <c r="F84" s="337"/>
      <c r="G84" s="337"/>
      <c r="H84" s="338"/>
      <c r="I84" s="14" t="s">
        <v>14</v>
      </c>
      <c r="J84" s="12">
        <v>0</v>
      </c>
      <c r="K84" s="12">
        <v>0</v>
      </c>
      <c r="L84" s="12">
        <v>0</v>
      </c>
      <c r="M84" s="12">
        <v>0</v>
      </c>
      <c r="N84" s="270">
        <v>0</v>
      </c>
      <c r="O84" s="2">
        <v>0</v>
      </c>
      <c r="P84" s="2">
        <v>0</v>
      </c>
      <c r="Q84" s="2">
        <v>0</v>
      </c>
      <c r="R84" s="270">
        <v>0</v>
      </c>
      <c r="S84" s="2">
        <v>0</v>
      </c>
      <c r="T84" s="2">
        <v>0</v>
      </c>
      <c r="U84" s="2">
        <v>0</v>
      </c>
    </row>
    <row r="85" spans="1:21" ht="25.5">
      <c r="A85" s="385"/>
      <c r="B85" s="339"/>
      <c r="C85" s="340"/>
      <c r="D85" s="340"/>
      <c r="E85" s="340"/>
      <c r="F85" s="340"/>
      <c r="G85" s="340"/>
      <c r="H85" s="341"/>
      <c r="I85" s="14" t="s">
        <v>13</v>
      </c>
      <c r="J85" s="12">
        <v>0</v>
      </c>
      <c r="K85" s="12">
        <v>0</v>
      </c>
      <c r="L85" s="12">
        <v>0</v>
      </c>
      <c r="M85" s="12">
        <v>0</v>
      </c>
      <c r="N85" s="270">
        <v>0</v>
      </c>
      <c r="O85" s="2">
        <v>0</v>
      </c>
      <c r="P85" s="2">
        <v>0</v>
      </c>
      <c r="Q85" s="2">
        <v>0</v>
      </c>
      <c r="R85" s="270">
        <v>0</v>
      </c>
      <c r="S85" s="2">
        <v>0</v>
      </c>
      <c r="T85" s="2">
        <v>0</v>
      </c>
      <c r="U85" s="2">
        <v>0</v>
      </c>
    </row>
    <row r="86" spans="1:21" ht="38.25">
      <c r="A86" s="377" t="s">
        <v>68</v>
      </c>
      <c r="B86" s="185" t="s">
        <v>58</v>
      </c>
      <c r="C86" s="392"/>
      <c r="D86" s="392"/>
      <c r="E86" s="392"/>
      <c r="F86" s="392"/>
      <c r="G86" s="330">
        <v>2016</v>
      </c>
      <c r="H86" s="330">
        <v>2016</v>
      </c>
      <c r="I86" s="330" t="s">
        <v>61</v>
      </c>
      <c r="J86" s="11">
        <f>K86+L86+M86</f>
        <v>181.73</v>
      </c>
      <c r="K86" s="214">
        <f>K87</f>
        <v>181.73</v>
      </c>
      <c r="L86" s="11">
        <f>L87</f>
        <v>0</v>
      </c>
      <c r="M86" s="11">
        <f>M87</f>
        <v>0</v>
      </c>
      <c r="N86" s="269">
        <v>0</v>
      </c>
      <c r="O86" s="273">
        <v>0</v>
      </c>
      <c r="P86" s="273">
        <v>0</v>
      </c>
      <c r="Q86" s="273">
        <v>0</v>
      </c>
      <c r="R86" s="269">
        <v>0</v>
      </c>
      <c r="S86" s="273">
        <v>0</v>
      </c>
      <c r="T86" s="273">
        <v>0</v>
      </c>
      <c r="U86" s="273">
        <v>0</v>
      </c>
    </row>
    <row r="87" spans="1:21">
      <c r="A87" s="378"/>
      <c r="B87" s="15" t="s">
        <v>39</v>
      </c>
      <c r="C87" s="393"/>
      <c r="D87" s="393"/>
      <c r="E87" s="392"/>
      <c r="F87" s="393"/>
      <c r="G87" s="332"/>
      <c r="H87" s="332"/>
      <c r="I87" s="332"/>
      <c r="J87" s="12">
        <f>K87+L87+M87</f>
        <v>181.73</v>
      </c>
      <c r="K87" s="12">
        <v>181.73</v>
      </c>
      <c r="L87" s="12">
        <v>0</v>
      </c>
      <c r="M87" s="12">
        <v>0</v>
      </c>
      <c r="N87" s="9"/>
      <c r="O87" s="272"/>
      <c r="P87" s="272"/>
      <c r="Q87" s="272"/>
      <c r="R87" s="9"/>
      <c r="S87" s="272"/>
      <c r="T87" s="272"/>
      <c r="U87" s="272"/>
    </row>
    <row r="88" spans="1:21" ht="25.5">
      <c r="A88" s="365" t="s">
        <v>82</v>
      </c>
      <c r="B88" s="186" t="s">
        <v>27</v>
      </c>
      <c r="C88" s="429"/>
      <c r="D88" s="429"/>
      <c r="E88" s="429"/>
      <c r="F88" s="104"/>
      <c r="G88" s="430">
        <v>2016</v>
      </c>
      <c r="H88" s="430">
        <v>2016</v>
      </c>
      <c r="I88" s="330" t="s">
        <v>61</v>
      </c>
      <c r="J88" s="52">
        <f>K88+L88+M88</f>
        <v>27401.27</v>
      </c>
      <c r="K88" s="213">
        <f>K89</f>
        <v>27401.27</v>
      </c>
      <c r="L88" s="52">
        <f>L89</f>
        <v>0</v>
      </c>
      <c r="M88" s="52">
        <f>M89</f>
        <v>0</v>
      </c>
      <c r="N88" s="269">
        <v>0</v>
      </c>
      <c r="O88" s="273">
        <v>0</v>
      </c>
      <c r="P88" s="273">
        <v>0</v>
      </c>
      <c r="Q88" s="273">
        <v>0</v>
      </c>
      <c r="R88" s="269">
        <v>0</v>
      </c>
      <c r="S88" s="273">
        <v>0</v>
      </c>
      <c r="T88" s="273">
        <v>0</v>
      </c>
      <c r="U88" s="273">
        <v>0</v>
      </c>
    </row>
    <row r="89" spans="1:21" ht="15.75">
      <c r="A89" s="366"/>
      <c r="B89" s="106" t="s">
        <v>39</v>
      </c>
      <c r="C89" s="328"/>
      <c r="D89" s="328"/>
      <c r="E89" s="328"/>
      <c r="F89" s="105"/>
      <c r="G89" s="431"/>
      <c r="H89" s="431"/>
      <c r="I89" s="332"/>
      <c r="J89" s="16">
        <f>K89+L89+M89</f>
        <v>27401.27</v>
      </c>
      <c r="K89" s="16">
        <v>27401.27</v>
      </c>
      <c r="L89" s="16">
        <v>0</v>
      </c>
      <c r="M89" s="16">
        <v>0</v>
      </c>
      <c r="N89" s="31"/>
      <c r="O89" s="272"/>
      <c r="P89" s="272"/>
      <c r="Q89" s="272"/>
      <c r="R89" s="31"/>
      <c r="S89" s="272"/>
      <c r="T89" s="272"/>
      <c r="U89" s="272"/>
    </row>
    <row r="90" spans="1:21" ht="15.75">
      <c r="A90" s="25" t="s">
        <v>34</v>
      </c>
      <c r="B90" s="102" t="s">
        <v>8</v>
      </c>
      <c r="C90" s="103"/>
      <c r="D90" s="27"/>
      <c r="E90" s="27"/>
      <c r="F90" s="27"/>
      <c r="G90" s="27"/>
      <c r="H90" s="27"/>
      <c r="I90" s="27"/>
      <c r="J90" s="27"/>
      <c r="K90" s="27"/>
      <c r="L90" s="27"/>
      <c r="M90" s="28"/>
      <c r="N90" s="27"/>
      <c r="O90" s="272"/>
      <c r="P90" s="272"/>
      <c r="Q90" s="272"/>
      <c r="R90" s="272"/>
      <c r="S90" s="272"/>
      <c r="T90" s="272"/>
      <c r="U90" s="272"/>
    </row>
    <row r="91" spans="1:21" ht="15.75">
      <c r="A91" s="453"/>
      <c r="B91" s="454"/>
      <c r="C91" s="454"/>
      <c r="D91" s="454"/>
      <c r="E91" s="454"/>
      <c r="F91" s="454"/>
      <c r="G91" s="454"/>
      <c r="H91" s="455"/>
      <c r="I91" s="76" t="s">
        <v>62</v>
      </c>
      <c r="J91" s="77">
        <f>J92+J93+J94+J95</f>
        <v>462596.13251999998</v>
      </c>
      <c r="K91" s="77">
        <f>K92+K93+K94+K95</f>
        <v>330680.78819999995</v>
      </c>
      <c r="L91" s="77">
        <f>L92+L93+L94+L95</f>
        <v>131192.06521</v>
      </c>
      <c r="M91" s="77">
        <f>M92+M93+M94+M95</f>
        <v>723.27910999999995</v>
      </c>
      <c r="N91" s="270">
        <v>0</v>
      </c>
      <c r="O91" s="2">
        <v>0</v>
      </c>
      <c r="P91" s="2">
        <v>0</v>
      </c>
      <c r="Q91" s="2">
        <v>0</v>
      </c>
      <c r="R91" s="270">
        <v>0</v>
      </c>
      <c r="S91" s="2">
        <v>0</v>
      </c>
      <c r="T91" s="2">
        <v>0</v>
      </c>
      <c r="U91" s="2">
        <v>0</v>
      </c>
    </row>
    <row r="92" spans="1:21" ht="51">
      <c r="A92" s="456"/>
      <c r="B92" s="457"/>
      <c r="C92" s="457"/>
      <c r="D92" s="457"/>
      <c r="E92" s="457"/>
      <c r="F92" s="457"/>
      <c r="G92" s="457"/>
      <c r="H92" s="458"/>
      <c r="I92" s="72" t="s">
        <v>60</v>
      </c>
      <c r="J92" s="53">
        <f>J97+J117</f>
        <v>9514.7125199999991</v>
      </c>
      <c r="K92" s="53">
        <f>K97+K117</f>
        <v>5559.4481999999998</v>
      </c>
      <c r="L92" s="53">
        <f>L97+L117</f>
        <v>3231.9852099999998</v>
      </c>
      <c r="M92" s="53">
        <f>M97+M117</f>
        <v>723.27910999999995</v>
      </c>
      <c r="N92" s="270">
        <v>0</v>
      </c>
      <c r="O92" s="2">
        <v>0</v>
      </c>
      <c r="P92" s="2">
        <v>0</v>
      </c>
      <c r="Q92" s="2">
        <v>0</v>
      </c>
      <c r="R92" s="270">
        <v>0</v>
      </c>
      <c r="S92" s="2">
        <v>0</v>
      </c>
      <c r="T92" s="2">
        <v>0</v>
      </c>
      <c r="U92" s="2">
        <v>0</v>
      </c>
    </row>
    <row r="93" spans="1:21" ht="38.25">
      <c r="A93" s="456"/>
      <c r="B93" s="457"/>
      <c r="C93" s="457"/>
      <c r="D93" s="457"/>
      <c r="E93" s="457"/>
      <c r="F93" s="457"/>
      <c r="G93" s="457"/>
      <c r="H93" s="458"/>
      <c r="I93" s="14" t="s">
        <v>61</v>
      </c>
      <c r="J93" s="11">
        <f t="shared" ref="J93:M95" si="6">J98+J118</f>
        <v>5467.52</v>
      </c>
      <c r="K93" s="53">
        <f t="shared" si="6"/>
        <v>5467.52</v>
      </c>
      <c r="L93" s="53">
        <f t="shared" si="6"/>
        <v>0</v>
      </c>
      <c r="M93" s="11">
        <f t="shared" si="6"/>
        <v>0</v>
      </c>
      <c r="N93" s="270">
        <v>0</v>
      </c>
      <c r="O93" s="2">
        <v>0</v>
      </c>
      <c r="P93" s="2">
        <v>0</v>
      </c>
      <c r="Q93" s="2">
        <v>0</v>
      </c>
      <c r="R93" s="270">
        <v>0</v>
      </c>
      <c r="S93" s="2">
        <v>0</v>
      </c>
      <c r="T93" s="2">
        <v>0</v>
      </c>
      <c r="U93" s="2">
        <v>0</v>
      </c>
    </row>
    <row r="94" spans="1:21" ht="25.5">
      <c r="A94" s="456"/>
      <c r="B94" s="457"/>
      <c r="C94" s="457"/>
      <c r="D94" s="457"/>
      <c r="E94" s="457"/>
      <c r="F94" s="457"/>
      <c r="G94" s="457"/>
      <c r="H94" s="458"/>
      <c r="I94" s="14" t="s">
        <v>14</v>
      </c>
      <c r="J94" s="11">
        <f t="shared" si="6"/>
        <v>447613.89999999997</v>
      </c>
      <c r="K94" s="11">
        <f t="shared" si="6"/>
        <v>319653.81999999995</v>
      </c>
      <c r="L94" s="11">
        <f t="shared" si="6"/>
        <v>127960.08</v>
      </c>
      <c r="M94" s="11">
        <f t="shared" si="6"/>
        <v>0</v>
      </c>
      <c r="N94" s="270">
        <v>0</v>
      </c>
      <c r="O94" s="2">
        <v>0</v>
      </c>
      <c r="P94" s="2">
        <v>0</v>
      </c>
      <c r="Q94" s="2">
        <v>0</v>
      </c>
      <c r="R94" s="270">
        <v>0</v>
      </c>
      <c r="S94" s="2">
        <v>0</v>
      </c>
      <c r="T94" s="2">
        <v>0</v>
      </c>
      <c r="U94" s="2">
        <v>0</v>
      </c>
    </row>
    <row r="95" spans="1:21" ht="25.5">
      <c r="A95" s="459"/>
      <c r="B95" s="460"/>
      <c r="C95" s="460"/>
      <c r="D95" s="460"/>
      <c r="E95" s="460"/>
      <c r="F95" s="460"/>
      <c r="G95" s="460"/>
      <c r="H95" s="461"/>
      <c r="I95" s="14" t="s">
        <v>13</v>
      </c>
      <c r="J95" s="11">
        <f t="shared" si="6"/>
        <v>0</v>
      </c>
      <c r="K95" s="11">
        <f t="shared" si="6"/>
        <v>0</v>
      </c>
      <c r="L95" s="11">
        <f t="shared" si="6"/>
        <v>0</v>
      </c>
      <c r="M95" s="11">
        <f t="shared" si="6"/>
        <v>0</v>
      </c>
      <c r="N95" s="270">
        <v>0</v>
      </c>
      <c r="O95" s="2">
        <v>0</v>
      </c>
      <c r="P95" s="2">
        <v>0</v>
      </c>
      <c r="Q95" s="2">
        <v>0</v>
      </c>
      <c r="R95" s="270">
        <v>0</v>
      </c>
      <c r="S95" s="2">
        <v>0</v>
      </c>
      <c r="T95" s="2">
        <v>0</v>
      </c>
      <c r="U95" s="2">
        <v>0</v>
      </c>
    </row>
    <row r="96" spans="1:21" ht="15.75">
      <c r="A96" s="394" t="s">
        <v>71</v>
      </c>
      <c r="B96" s="395"/>
      <c r="C96" s="395"/>
      <c r="D96" s="395"/>
      <c r="E96" s="395"/>
      <c r="F96" s="395"/>
      <c r="G96" s="395"/>
      <c r="H96" s="396"/>
      <c r="I96" s="99"/>
      <c r="J96" s="20"/>
      <c r="K96" s="20"/>
      <c r="L96" s="20"/>
      <c r="M96" s="20"/>
      <c r="N96" s="226"/>
      <c r="O96" s="272"/>
      <c r="P96" s="272"/>
      <c r="Q96" s="272"/>
      <c r="R96" s="226"/>
      <c r="S96" s="272"/>
      <c r="T96" s="272"/>
      <c r="U96" s="272"/>
    </row>
    <row r="97" spans="1:21" ht="51">
      <c r="A97" s="347"/>
      <c r="B97" s="348"/>
      <c r="C97" s="348"/>
      <c r="D97" s="348"/>
      <c r="E97" s="348"/>
      <c r="F97" s="348"/>
      <c r="G97" s="348"/>
      <c r="H97" s="349"/>
      <c r="I97" s="72" t="s">
        <v>60</v>
      </c>
      <c r="J97" s="32">
        <f>J102</f>
        <v>0</v>
      </c>
      <c r="K97" s="32">
        <f t="shared" ref="K97:M100" si="7">K102</f>
        <v>0</v>
      </c>
      <c r="L97" s="32">
        <f t="shared" si="7"/>
        <v>0</v>
      </c>
      <c r="M97" s="32">
        <f t="shared" si="7"/>
        <v>0</v>
      </c>
      <c r="N97" s="270">
        <v>0</v>
      </c>
      <c r="O97" s="2">
        <v>0</v>
      </c>
      <c r="P97" s="2">
        <v>0</v>
      </c>
      <c r="Q97" s="2">
        <v>0</v>
      </c>
      <c r="R97" s="270">
        <v>0</v>
      </c>
      <c r="S97" s="2">
        <v>0</v>
      </c>
      <c r="T97" s="2">
        <v>0</v>
      </c>
      <c r="U97" s="2">
        <v>0</v>
      </c>
    </row>
    <row r="98" spans="1:21" ht="38.25">
      <c r="A98" s="350"/>
      <c r="B98" s="351"/>
      <c r="C98" s="351"/>
      <c r="D98" s="351"/>
      <c r="E98" s="351"/>
      <c r="F98" s="351"/>
      <c r="G98" s="351"/>
      <c r="H98" s="352"/>
      <c r="I98" s="14" t="s">
        <v>61</v>
      </c>
      <c r="J98" s="12">
        <f>J103</f>
        <v>5467.52</v>
      </c>
      <c r="K98" s="12">
        <f t="shared" si="7"/>
        <v>5467.52</v>
      </c>
      <c r="L98" s="12">
        <f t="shared" si="7"/>
        <v>0</v>
      </c>
      <c r="M98" s="12">
        <f t="shared" si="7"/>
        <v>0</v>
      </c>
      <c r="N98" s="270">
        <v>0</v>
      </c>
      <c r="O98" s="2">
        <v>0</v>
      </c>
      <c r="P98" s="2">
        <v>0</v>
      </c>
      <c r="Q98" s="2">
        <v>0</v>
      </c>
      <c r="R98" s="270">
        <v>0</v>
      </c>
      <c r="S98" s="2">
        <v>0</v>
      </c>
      <c r="T98" s="2">
        <v>0</v>
      </c>
      <c r="U98" s="2">
        <v>0</v>
      </c>
    </row>
    <row r="99" spans="1:21" ht="25.5">
      <c r="A99" s="350"/>
      <c r="B99" s="351"/>
      <c r="C99" s="351"/>
      <c r="D99" s="351"/>
      <c r="E99" s="351"/>
      <c r="F99" s="351"/>
      <c r="G99" s="351"/>
      <c r="H99" s="352"/>
      <c r="I99" s="14" t="s">
        <v>14</v>
      </c>
      <c r="J99" s="12">
        <f>J104</f>
        <v>163734.07</v>
      </c>
      <c r="K99" s="12">
        <f t="shared" si="7"/>
        <v>97937.47</v>
      </c>
      <c r="L99" s="12">
        <f t="shared" si="7"/>
        <v>65796.600000000006</v>
      </c>
      <c r="M99" s="12">
        <f t="shared" si="7"/>
        <v>0</v>
      </c>
      <c r="N99" s="270">
        <v>0</v>
      </c>
      <c r="O99" s="2">
        <v>0</v>
      </c>
      <c r="P99" s="2">
        <v>0</v>
      </c>
      <c r="Q99" s="2">
        <v>0</v>
      </c>
      <c r="R99" s="270">
        <v>0</v>
      </c>
      <c r="S99" s="2">
        <v>0</v>
      </c>
      <c r="T99" s="2">
        <v>0</v>
      </c>
      <c r="U99" s="2">
        <v>0</v>
      </c>
    </row>
    <row r="100" spans="1:21" ht="25.5">
      <c r="A100" s="353"/>
      <c r="B100" s="354"/>
      <c r="C100" s="354"/>
      <c r="D100" s="354"/>
      <c r="E100" s="354"/>
      <c r="F100" s="354"/>
      <c r="G100" s="354"/>
      <c r="H100" s="355"/>
      <c r="I100" s="14" t="s">
        <v>13</v>
      </c>
      <c r="J100" s="12"/>
      <c r="K100" s="12">
        <f t="shared" si="7"/>
        <v>0</v>
      </c>
      <c r="L100" s="12">
        <f t="shared" si="7"/>
        <v>0</v>
      </c>
      <c r="M100" s="12">
        <f t="shared" si="7"/>
        <v>0</v>
      </c>
      <c r="N100" s="270">
        <v>0</v>
      </c>
      <c r="O100" s="2">
        <v>0</v>
      </c>
      <c r="P100" s="2">
        <v>0</v>
      </c>
      <c r="Q100" s="2">
        <v>0</v>
      </c>
      <c r="R100" s="270">
        <v>0</v>
      </c>
      <c r="S100" s="2">
        <v>0</v>
      </c>
      <c r="T100" s="2">
        <v>0</v>
      </c>
      <c r="U100" s="2">
        <v>0</v>
      </c>
    </row>
    <row r="101" spans="1:21" ht="15.75">
      <c r="A101" s="44" t="s">
        <v>83</v>
      </c>
      <c r="B101" s="368" t="s">
        <v>70</v>
      </c>
      <c r="C101" s="369"/>
      <c r="D101" s="369"/>
      <c r="E101" s="369"/>
      <c r="F101" s="369"/>
      <c r="G101" s="369"/>
      <c r="H101" s="370"/>
      <c r="I101" s="99"/>
      <c r="J101" s="20"/>
      <c r="K101" s="20"/>
      <c r="L101" s="20"/>
      <c r="M101" s="20"/>
      <c r="N101" s="270"/>
      <c r="O101" s="2"/>
      <c r="P101" s="2"/>
      <c r="Q101" s="2"/>
      <c r="R101" s="270"/>
      <c r="S101" s="2"/>
      <c r="T101" s="2"/>
      <c r="U101" s="2"/>
    </row>
    <row r="102" spans="1:21" ht="51">
      <c r="A102" s="444"/>
      <c r="B102" s="333"/>
      <c r="C102" s="334"/>
      <c r="D102" s="334"/>
      <c r="E102" s="334"/>
      <c r="F102" s="334"/>
      <c r="G102" s="334"/>
      <c r="H102" s="335"/>
      <c r="I102" s="72" t="s">
        <v>60</v>
      </c>
      <c r="J102" s="32">
        <v>0</v>
      </c>
      <c r="K102" s="32">
        <v>0</v>
      </c>
      <c r="L102" s="32">
        <v>0</v>
      </c>
      <c r="M102" s="32">
        <v>0</v>
      </c>
      <c r="N102" s="270">
        <v>0</v>
      </c>
      <c r="O102" s="2">
        <v>0</v>
      </c>
      <c r="P102" s="2">
        <v>0</v>
      </c>
      <c r="Q102" s="2">
        <v>0</v>
      </c>
      <c r="R102" s="270">
        <v>0</v>
      </c>
      <c r="S102" s="2">
        <v>0</v>
      </c>
      <c r="T102" s="2">
        <v>0</v>
      </c>
      <c r="U102" s="2">
        <v>0</v>
      </c>
    </row>
    <row r="103" spans="1:21" ht="38.25">
      <c r="A103" s="444"/>
      <c r="B103" s="336"/>
      <c r="C103" s="337"/>
      <c r="D103" s="337"/>
      <c r="E103" s="337"/>
      <c r="F103" s="337"/>
      <c r="G103" s="337"/>
      <c r="H103" s="338"/>
      <c r="I103" s="72" t="s">
        <v>61</v>
      </c>
      <c r="J103" s="32">
        <f>J107</f>
        <v>5467.52</v>
      </c>
      <c r="K103" s="32">
        <f>K107</f>
        <v>5467.52</v>
      </c>
      <c r="L103" s="32">
        <f>L107</f>
        <v>0</v>
      </c>
      <c r="M103" s="32">
        <f>M107</f>
        <v>0</v>
      </c>
      <c r="N103" s="270">
        <v>0</v>
      </c>
      <c r="O103" s="2">
        <v>0</v>
      </c>
      <c r="P103" s="2">
        <v>0</v>
      </c>
      <c r="Q103" s="2">
        <v>0</v>
      </c>
      <c r="R103" s="270">
        <v>0</v>
      </c>
      <c r="S103" s="2">
        <v>0</v>
      </c>
      <c r="T103" s="2">
        <v>0</v>
      </c>
      <c r="U103" s="2">
        <v>0</v>
      </c>
    </row>
    <row r="104" spans="1:21" ht="25.5">
      <c r="A104" s="444"/>
      <c r="B104" s="336"/>
      <c r="C104" s="337"/>
      <c r="D104" s="337"/>
      <c r="E104" s="337"/>
      <c r="F104" s="337"/>
      <c r="G104" s="337"/>
      <c r="H104" s="338"/>
      <c r="I104" s="14" t="s">
        <v>14</v>
      </c>
      <c r="J104" s="12">
        <f>J108+J112</f>
        <v>163734.07</v>
      </c>
      <c r="K104" s="12">
        <f>K108+K112</f>
        <v>97937.47</v>
      </c>
      <c r="L104" s="12">
        <f>L108+L112</f>
        <v>65796.600000000006</v>
      </c>
      <c r="M104" s="12">
        <f>M108+M112</f>
        <v>0</v>
      </c>
      <c r="N104" s="270">
        <v>0</v>
      </c>
      <c r="O104" s="2">
        <v>0</v>
      </c>
      <c r="P104" s="2">
        <v>0</v>
      </c>
      <c r="Q104" s="2">
        <v>0</v>
      </c>
      <c r="R104" s="270">
        <v>0</v>
      </c>
      <c r="S104" s="2">
        <v>0</v>
      </c>
      <c r="T104" s="2">
        <v>0</v>
      </c>
      <c r="U104" s="2">
        <v>0</v>
      </c>
    </row>
    <row r="105" spans="1:21" ht="25.5">
      <c r="A105" s="444"/>
      <c r="B105" s="339"/>
      <c r="C105" s="340"/>
      <c r="D105" s="340"/>
      <c r="E105" s="340"/>
      <c r="F105" s="340"/>
      <c r="G105" s="340"/>
      <c r="H105" s="341"/>
      <c r="I105" s="14" t="s">
        <v>13</v>
      </c>
      <c r="J105" s="12">
        <v>0</v>
      </c>
      <c r="K105" s="12">
        <v>0</v>
      </c>
      <c r="L105" s="12">
        <v>0</v>
      </c>
      <c r="M105" s="12">
        <v>0</v>
      </c>
      <c r="N105" s="270">
        <v>0</v>
      </c>
      <c r="O105" s="2">
        <v>0</v>
      </c>
      <c r="P105" s="2">
        <v>0</v>
      </c>
      <c r="Q105" s="2">
        <v>0</v>
      </c>
      <c r="R105" s="270">
        <v>0</v>
      </c>
      <c r="S105" s="2">
        <v>0</v>
      </c>
      <c r="T105" s="2">
        <v>0</v>
      </c>
      <c r="U105" s="2">
        <v>0</v>
      </c>
    </row>
    <row r="106" spans="1:21" ht="25.5">
      <c r="A106" s="445" t="s">
        <v>84</v>
      </c>
      <c r="B106" s="185" t="s">
        <v>47</v>
      </c>
      <c r="C106" s="344" t="s">
        <v>26</v>
      </c>
      <c r="D106" s="344" t="s">
        <v>35</v>
      </c>
      <c r="E106" s="326"/>
      <c r="F106" s="326"/>
      <c r="G106" s="326">
        <v>2016</v>
      </c>
      <c r="H106" s="326">
        <v>2016</v>
      </c>
      <c r="I106" s="324" t="s">
        <v>61</v>
      </c>
      <c r="J106" s="53">
        <f>J107</f>
        <v>5467.52</v>
      </c>
      <c r="K106" s="214">
        <f>K107</f>
        <v>5467.52</v>
      </c>
      <c r="L106" s="53">
        <f>L107</f>
        <v>0</v>
      </c>
      <c r="M106" s="53">
        <f>M107</f>
        <v>0</v>
      </c>
      <c r="N106" s="269">
        <v>0</v>
      </c>
      <c r="O106" s="273">
        <v>0</v>
      </c>
      <c r="P106" s="273">
        <v>0</v>
      </c>
      <c r="Q106" s="273">
        <v>0</v>
      </c>
      <c r="R106" s="269">
        <v>0</v>
      </c>
      <c r="S106" s="273">
        <v>0</v>
      </c>
      <c r="T106" s="273">
        <v>0</v>
      </c>
      <c r="U106" s="273">
        <v>0</v>
      </c>
    </row>
    <row r="107" spans="1:21">
      <c r="A107" s="446"/>
      <c r="B107" s="4" t="s">
        <v>39</v>
      </c>
      <c r="C107" s="402"/>
      <c r="D107" s="402"/>
      <c r="E107" s="327"/>
      <c r="F107" s="402"/>
      <c r="G107" s="364"/>
      <c r="H107" s="364"/>
      <c r="I107" s="325"/>
      <c r="J107" s="32">
        <f t="shared" ref="J107:J115" si="8">K107+L107+M107</f>
        <v>5467.52</v>
      </c>
      <c r="K107" s="32">
        <v>5467.52</v>
      </c>
      <c r="L107" s="73">
        <v>0</v>
      </c>
      <c r="M107" s="73">
        <v>0</v>
      </c>
      <c r="N107" s="9"/>
      <c r="O107" s="272"/>
      <c r="P107" s="272"/>
      <c r="Q107" s="272"/>
      <c r="R107" s="9"/>
      <c r="S107" s="272"/>
      <c r="T107" s="272"/>
      <c r="U107" s="272"/>
    </row>
    <row r="108" spans="1:21" ht="25.5">
      <c r="A108" s="380" t="s">
        <v>85</v>
      </c>
      <c r="B108" s="491" t="s">
        <v>16</v>
      </c>
      <c r="C108" s="326" t="s">
        <v>17</v>
      </c>
      <c r="D108" s="447">
        <v>8350</v>
      </c>
      <c r="E108" s="326"/>
      <c r="F108" s="435"/>
      <c r="G108" s="435">
        <v>2016</v>
      </c>
      <c r="H108" s="435">
        <v>2017</v>
      </c>
      <c r="I108" s="14" t="s">
        <v>14</v>
      </c>
      <c r="J108" s="11">
        <f t="shared" si="8"/>
        <v>128161.02000000002</v>
      </c>
      <c r="K108" s="11">
        <f>K109+K110+K111</f>
        <v>62364.420000000006</v>
      </c>
      <c r="L108" s="11">
        <f>L109+L110+L111</f>
        <v>65796.600000000006</v>
      </c>
      <c r="M108" s="11">
        <f>M109+M110+M111</f>
        <v>0</v>
      </c>
      <c r="N108" s="46" t="s">
        <v>38</v>
      </c>
      <c r="O108" s="272"/>
      <c r="P108" s="272"/>
      <c r="Q108" s="272"/>
      <c r="R108" s="46"/>
      <c r="S108" s="272"/>
      <c r="T108" s="272"/>
      <c r="U108" s="272"/>
    </row>
    <row r="109" spans="1:21">
      <c r="A109" s="381"/>
      <c r="B109" s="492"/>
      <c r="C109" s="327"/>
      <c r="D109" s="448"/>
      <c r="E109" s="327"/>
      <c r="F109" s="450"/>
      <c r="G109" s="436"/>
      <c r="H109" s="436"/>
      <c r="I109" s="14" t="s">
        <v>43</v>
      </c>
      <c r="J109" s="11">
        <f t="shared" si="8"/>
        <v>121754.23000000001</v>
      </c>
      <c r="K109" s="12">
        <v>59245.760000000002</v>
      </c>
      <c r="L109" s="12">
        <v>62508.47</v>
      </c>
      <c r="M109" s="12">
        <v>0</v>
      </c>
      <c r="N109" s="3"/>
      <c r="O109" s="272"/>
      <c r="P109" s="272"/>
      <c r="Q109" s="272"/>
      <c r="R109" s="3"/>
      <c r="S109" s="272"/>
      <c r="T109" s="272"/>
      <c r="U109" s="272"/>
    </row>
    <row r="110" spans="1:21">
      <c r="A110" s="381"/>
      <c r="B110" s="492"/>
      <c r="C110" s="327"/>
      <c r="D110" s="448"/>
      <c r="E110" s="327"/>
      <c r="F110" s="450"/>
      <c r="G110" s="436"/>
      <c r="H110" s="436"/>
      <c r="I110" s="14" t="s">
        <v>42</v>
      </c>
      <c r="J110" s="11">
        <f t="shared" si="8"/>
        <v>6093.22</v>
      </c>
      <c r="K110" s="12">
        <v>2966.11</v>
      </c>
      <c r="L110" s="12">
        <v>3127.11</v>
      </c>
      <c r="M110" s="12">
        <v>0</v>
      </c>
      <c r="N110" s="3"/>
      <c r="O110" s="272"/>
      <c r="P110" s="272"/>
      <c r="Q110" s="272"/>
      <c r="R110" s="3"/>
      <c r="S110" s="272"/>
      <c r="T110" s="272"/>
      <c r="U110" s="272"/>
    </row>
    <row r="111" spans="1:21" ht="15.75">
      <c r="A111" s="382"/>
      <c r="B111" s="493"/>
      <c r="C111" s="364"/>
      <c r="D111" s="449"/>
      <c r="E111" s="364"/>
      <c r="F111" s="415"/>
      <c r="G111" s="437"/>
      <c r="H111" s="437"/>
      <c r="I111" s="61" t="s">
        <v>44</v>
      </c>
      <c r="J111" s="11">
        <f t="shared" si="8"/>
        <v>313.57000000000005</v>
      </c>
      <c r="K111" s="12">
        <v>152.55000000000001</v>
      </c>
      <c r="L111" s="12">
        <v>161.02000000000001</v>
      </c>
      <c r="M111" s="12">
        <v>0</v>
      </c>
      <c r="N111" s="22"/>
      <c r="O111" s="272"/>
      <c r="P111" s="272"/>
      <c r="Q111" s="272"/>
      <c r="R111" s="22"/>
      <c r="S111" s="272"/>
      <c r="T111" s="272"/>
      <c r="U111" s="272"/>
    </row>
    <row r="112" spans="1:21" ht="38.25">
      <c r="A112" s="377" t="s">
        <v>86</v>
      </c>
      <c r="B112" s="185" t="s">
        <v>20</v>
      </c>
      <c r="C112" s="326">
        <v>600</v>
      </c>
      <c r="D112" s="326">
        <v>1036</v>
      </c>
      <c r="E112" s="344"/>
      <c r="F112" s="344"/>
      <c r="G112" s="344">
        <v>2016</v>
      </c>
      <c r="H112" s="344">
        <v>2016</v>
      </c>
      <c r="I112" s="14" t="s">
        <v>14</v>
      </c>
      <c r="J112" s="11">
        <f t="shared" si="8"/>
        <v>35573.050000000003</v>
      </c>
      <c r="K112" s="11">
        <f>K113+K114+K115</f>
        <v>35573.050000000003</v>
      </c>
      <c r="L112" s="11">
        <f>L113+L114+L115</f>
        <v>0</v>
      </c>
      <c r="M112" s="11">
        <f>M113+M114+M115</f>
        <v>0</v>
      </c>
      <c r="N112" s="46" t="s">
        <v>38</v>
      </c>
      <c r="O112" s="272"/>
      <c r="P112" s="272"/>
      <c r="Q112" s="272"/>
      <c r="R112" s="46"/>
      <c r="S112" s="272"/>
      <c r="T112" s="272"/>
      <c r="U112" s="272"/>
    </row>
    <row r="113" spans="1:21">
      <c r="A113" s="378"/>
      <c r="B113" s="374" t="s">
        <v>41</v>
      </c>
      <c r="C113" s="327"/>
      <c r="D113" s="327"/>
      <c r="E113" s="345"/>
      <c r="F113" s="402"/>
      <c r="G113" s="345"/>
      <c r="H113" s="345"/>
      <c r="I113" s="14" t="s">
        <v>43</v>
      </c>
      <c r="J113" s="12">
        <f t="shared" si="8"/>
        <v>26679.83</v>
      </c>
      <c r="K113" s="12">
        <v>26679.83</v>
      </c>
      <c r="L113" s="12">
        <v>0</v>
      </c>
      <c r="M113" s="16">
        <v>0</v>
      </c>
      <c r="N113" s="9"/>
      <c r="O113" s="272"/>
      <c r="P113" s="272"/>
      <c r="Q113" s="272"/>
      <c r="R113" s="9"/>
      <c r="S113" s="272"/>
      <c r="T113" s="272"/>
      <c r="U113" s="272"/>
    </row>
    <row r="114" spans="1:21">
      <c r="A114" s="378"/>
      <c r="B114" s="375"/>
      <c r="C114" s="327"/>
      <c r="D114" s="327"/>
      <c r="E114" s="345"/>
      <c r="F114" s="402"/>
      <c r="G114" s="345"/>
      <c r="H114" s="345"/>
      <c r="I114" s="14" t="s">
        <v>42</v>
      </c>
      <c r="J114" s="12">
        <f t="shared" si="8"/>
        <v>1778.64</v>
      </c>
      <c r="K114" s="16">
        <v>1778.64</v>
      </c>
      <c r="L114" s="16">
        <v>0</v>
      </c>
      <c r="M114" s="16">
        <v>0</v>
      </c>
      <c r="N114" s="9"/>
      <c r="O114" s="272"/>
      <c r="P114" s="272"/>
      <c r="Q114" s="272"/>
      <c r="R114" s="9"/>
      <c r="S114" s="272"/>
      <c r="T114" s="272"/>
      <c r="U114" s="272"/>
    </row>
    <row r="115" spans="1:21" ht="15.75">
      <c r="A115" s="379"/>
      <c r="B115" s="376"/>
      <c r="C115" s="364"/>
      <c r="D115" s="364"/>
      <c r="E115" s="346"/>
      <c r="F115" s="403"/>
      <c r="G115" s="346"/>
      <c r="H115" s="346"/>
      <c r="I115" s="61" t="s">
        <v>44</v>
      </c>
      <c r="J115" s="12">
        <f t="shared" si="8"/>
        <v>7114.58</v>
      </c>
      <c r="K115" s="16">
        <v>7114.58</v>
      </c>
      <c r="L115" s="16">
        <v>0</v>
      </c>
      <c r="M115" s="16">
        <v>0</v>
      </c>
      <c r="N115" s="18"/>
      <c r="O115" s="272"/>
      <c r="P115" s="272"/>
      <c r="Q115" s="272"/>
      <c r="R115" s="18"/>
      <c r="S115" s="272"/>
      <c r="T115" s="272"/>
      <c r="U115" s="272"/>
    </row>
    <row r="116" spans="1:21" ht="15.75">
      <c r="A116" s="44"/>
      <c r="B116" s="368" t="s">
        <v>31</v>
      </c>
      <c r="C116" s="369"/>
      <c r="D116" s="369"/>
      <c r="E116" s="369"/>
      <c r="F116" s="369"/>
      <c r="G116" s="369"/>
      <c r="H116" s="370"/>
      <c r="I116" s="61"/>
      <c r="J116" s="16"/>
      <c r="K116" s="16"/>
      <c r="L116" s="16"/>
      <c r="M116" s="16"/>
      <c r="N116" s="18"/>
      <c r="O116" s="272"/>
      <c r="P116" s="272"/>
      <c r="Q116" s="272"/>
      <c r="R116" s="18"/>
      <c r="S116" s="272"/>
      <c r="T116" s="272"/>
      <c r="U116" s="272"/>
    </row>
    <row r="117" spans="1:21" ht="51">
      <c r="A117" s="347"/>
      <c r="B117" s="348"/>
      <c r="C117" s="348"/>
      <c r="D117" s="348"/>
      <c r="E117" s="348"/>
      <c r="F117" s="348"/>
      <c r="G117" s="348"/>
      <c r="H117" s="349"/>
      <c r="I117" s="14" t="s">
        <v>60</v>
      </c>
      <c r="J117" s="12">
        <f>J122</f>
        <v>9514.7125199999991</v>
      </c>
      <c r="K117" s="12">
        <f t="shared" ref="K117:M120" si="9">K122</f>
        <v>5559.4481999999998</v>
      </c>
      <c r="L117" s="12">
        <f>L122</f>
        <v>3231.9852099999998</v>
      </c>
      <c r="M117" s="12">
        <f t="shared" si="9"/>
        <v>723.27910999999995</v>
      </c>
      <c r="N117" s="270">
        <v>0</v>
      </c>
      <c r="O117" s="2">
        <v>0</v>
      </c>
      <c r="P117" s="2">
        <v>0</v>
      </c>
      <c r="Q117" s="2">
        <v>0</v>
      </c>
      <c r="R117" s="270">
        <v>0</v>
      </c>
      <c r="S117" s="2">
        <v>0</v>
      </c>
      <c r="T117" s="2">
        <v>0</v>
      </c>
      <c r="U117" s="2">
        <v>0</v>
      </c>
    </row>
    <row r="118" spans="1:21" ht="38.25">
      <c r="A118" s="350"/>
      <c r="B118" s="351"/>
      <c r="C118" s="351"/>
      <c r="D118" s="351"/>
      <c r="E118" s="351"/>
      <c r="F118" s="351"/>
      <c r="G118" s="351"/>
      <c r="H118" s="352"/>
      <c r="I118" s="14" t="s">
        <v>61</v>
      </c>
      <c r="J118" s="12">
        <f>J123</f>
        <v>0</v>
      </c>
      <c r="K118" s="12">
        <f t="shared" si="9"/>
        <v>0</v>
      </c>
      <c r="L118" s="12">
        <f t="shared" si="9"/>
        <v>0</v>
      </c>
      <c r="M118" s="12">
        <f t="shared" si="9"/>
        <v>0</v>
      </c>
      <c r="N118" s="270">
        <v>0</v>
      </c>
      <c r="O118" s="2">
        <v>0</v>
      </c>
      <c r="P118" s="2">
        <v>0</v>
      </c>
      <c r="Q118" s="2">
        <v>0</v>
      </c>
      <c r="R118" s="270">
        <v>0</v>
      </c>
      <c r="S118" s="2">
        <v>0</v>
      </c>
      <c r="T118" s="2">
        <v>0</v>
      </c>
      <c r="U118" s="2">
        <v>0</v>
      </c>
    </row>
    <row r="119" spans="1:21" ht="25.5">
      <c r="A119" s="350"/>
      <c r="B119" s="351"/>
      <c r="C119" s="351"/>
      <c r="D119" s="351"/>
      <c r="E119" s="351"/>
      <c r="F119" s="351"/>
      <c r="G119" s="351"/>
      <c r="H119" s="352"/>
      <c r="I119" s="14" t="s">
        <v>14</v>
      </c>
      <c r="J119" s="12">
        <f>J124</f>
        <v>283879.82999999996</v>
      </c>
      <c r="K119" s="12">
        <f t="shared" si="9"/>
        <v>221716.34999999998</v>
      </c>
      <c r="L119" s="12">
        <f t="shared" si="9"/>
        <v>62163.479999999996</v>
      </c>
      <c r="M119" s="12">
        <f t="shared" si="9"/>
        <v>0</v>
      </c>
      <c r="N119" s="270">
        <v>0</v>
      </c>
      <c r="O119" s="2">
        <v>0</v>
      </c>
      <c r="P119" s="2">
        <v>0</v>
      </c>
      <c r="Q119" s="2">
        <v>0</v>
      </c>
      <c r="R119" s="270">
        <v>0</v>
      </c>
      <c r="S119" s="2">
        <v>0</v>
      </c>
      <c r="T119" s="2">
        <v>0</v>
      </c>
      <c r="U119" s="2">
        <v>0</v>
      </c>
    </row>
    <row r="120" spans="1:21" ht="25.5">
      <c r="A120" s="353"/>
      <c r="B120" s="354"/>
      <c r="C120" s="354"/>
      <c r="D120" s="354"/>
      <c r="E120" s="354"/>
      <c r="F120" s="354"/>
      <c r="G120" s="354"/>
      <c r="H120" s="355"/>
      <c r="I120" s="14" t="s">
        <v>13</v>
      </c>
      <c r="J120" s="12">
        <f>J125</f>
        <v>0</v>
      </c>
      <c r="K120" s="12">
        <f t="shared" si="9"/>
        <v>0</v>
      </c>
      <c r="L120" s="12">
        <f t="shared" si="9"/>
        <v>0</v>
      </c>
      <c r="M120" s="12">
        <f t="shared" si="9"/>
        <v>0</v>
      </c>
      <c r="N120" s="270">
        <v>0</v>
      </c>
      <c r="O120" s="2">
        <v>0</v>
      </c>
      <c r="P120" s="2">
        <v>0</v>
      </c>
      <c r="Q120" s="2">
        <v>0</v>
      </c>
      <c r="R120" s="270">
        <v>0</v>
      </c>
      <c r="S120" s="2">
        <v>0</v>
      </c>
      <c r="T120" s="2">
        <v>0</v>
      </c>
      <c r="U120" s="2">
        <v>0</v>
      </c>
    </row>
    <row r="121" spans="1:21" ht="15.75">
      <c r="A121" s="17" t="s">
        <v>69</v>
      </c>
      <c r="B121" s="368" t="s">
        <v>33</v>
      </c>
      <c r="C121" s="369"/>
      <c r="D121" s="369"/>
      <c r="E121" s="369"/>
      <c r="F121" s="369"/>
      <c r="G121" s="369"/>
      <c r="H121" s="370"/>
      <c r="I121" s="99"/>
      <c r="J121" s="20"/>
      <c r="K121" s="20"/>
      <c r="L121" s="20"/>
      <c r="M121" s="20"/>
      <c r="N121" s="226"/>
      <c r="O121" s="272"/>
      <c r="P121" s="272"/>
      <c r="Q121" s="272"/>
      <c r="R121" s="226"/>
      <c r="S121" s="272"/>
      <c r="T121" s="272"/>
      <c r="U121" s="272"/>
    </row>
    <row r="122" spans="1:21" ht="51">
      <c r="A122" s="383"/>
      <c r="B122" s="333"/>
      <c r="C122" s="334"/>
      <c r="D122" s="334"/>
      <c r="E122" s="334"/>
      <c r="F122" s="334"/>
      <c r="G122" s="334"/>
      <c r="H122" s="335"/>
      <c r="I122" s="14" t="s">
        <v>60</v>
      </c>
      <c r="J122" s="12">
        <f>J126</f>
        <v>9514.7125199999991</v>
      </c>
      <c r="K122" s="12">
        <f>K126</f>
        <v>5559.4481999999998</v>
      </c>
      <c r="L122" s="12">
        <f>L126</f>
        <v>3231.9852099999998</v>
      </c>
      <c r="M122" s="12">
        <f>M126</f>
        <v>723.27910999999995</v>
      </c>
      <c r="N122" s="270">
        <v>0</v>
      </c>
      <c r="O122" s="2">
        <v>0</v>
      </c>
      <c r="P122" s="2">
        <v>0</v>
      </c>
      <c r="Q122" s="2">
        <v>0</v>
      </c>
      <c r="R122" s="270">
        <v>0</v>
      </c>
      <c r="S122" s="2">
        <v>0</v>
      </c>
      <c r="T122" s="2">
        <v>0</v>
      </c>
      <c r="U122" s="2">
        <v>0</v>
      </c>
    </row>
    <row r="123" spans="1:21" ht="38.25">
      <c r="A123" s="384"/>
      <c r="B123" s="336"/>
      <c r="C123" s="337"/>
      <c r="D123" s="337"/>
      <c r="E123" s="337"/>
      <c r="F123" s="337"/>
      <c r="G123" s="337"/>
      <c r="H123" s="338"/>
      <c r="I123" s="14" t="s">
        <v>61</v>
      </c>
      <c r="J123" s="12"/>
      <c r="K123" s="12"/>
      <c r="L123" s="12"/>
      <c r="M123" s="12"/>
      <c r="N123" s="270">
        <v>0</v>
      </c>
      <c r="O123" s="2">
        <v>0</v>
      </c>
      <c r="P123" s="2">
        <v>0</v>
      </c>
      <c r="Q123" s="2">
        <v>0</v>
      </c>
      <c r="R123" s="270">
        <v>0</v>
      </c>
      <c r="S123" s="2">
        <v>0</v>
      </c>
      <c r="T123" s="2">
        <v>0</v>
      </c>
      <c r="U123" s="2">
        <v>0</v>
      </c>
    </row>
    <row r="124" spans="1:21" ht="25.5">
      <c r="A124" s="384"/>
      <c r="B124" s="336"/>
      <c r="C124" s="337"/>
      <c r="D124" s="337"/>
      <c r="E124" s="337"/>
      <c r="F124" s="337"/>
      <c r="G124" s="337"/>
      <c r="H124" s="338"/>
      <c r="I124" s="14" t="s">
        <v>14</v>
      </c>
      <c r="J124" s="12">
        <f>J128</f>
        <v>283879.82999999996</v>
      </c>
      <c r="K124" s="12">
        <f>K128</f>
        <v>221716.34999999998</v>
      </c>
      <c r="L124" s="12">
        <f>L128</f>
        <v>62163.479999999996</v>
      </c>
      <c r="M124" s="12">
        <f>M128</f>
        <v>0</v>
      </c>
      <c r="N124" s="270">
        <v>0</v>
      </c>
      <c r="O124" s="2">
        <v>0</v>
      </c>
      <c r="P124" s="2">
        <v>0</v>
      </c>
      <c r="Q124" s="2">
        <v>0</v>
      </c>
      <c r="R124" s="270">
        <v>0</v>
      </c>
      <c r="S124" s="2">
        <v>0</v>
      </c>
      <c r="T124" s="2">
        <v>0</v>
      </c>
      <c r="U124" s="2">
        <v>0</v>
      </c>
    </row>
    <row r="125" spans="1:21" ht="25.5">
      <c r="A125" s="385"/>
      <c r="B125" s="339"/>
      <c r="C125" s="340"/>
      <c r="D125" s="340"/>
      <c r="E125" s="340"/>
      <c r="F125" s="340"/>
      <c r="G125" s="340"/>
      <c r="H125" s="341"/>
      <c r="I125" s="14" t="s">
        <v>13</v>
      </c>
      <c r="J125" s="12">
        <v>0</v>
      </c>
      <c r="K125" s="12">
        <v>0</v>
      </c>
      <c r="L125" s="12">
        <v>0</v>
      </c>
      <c r="M125" s="12">
        <v>0</v>
      </c>
      <c r="N125" s="270">
        <v>0</v>
      </c>
      <c r="O125" s="2">
        <v>0</v>
      </c>
      <c r="P125" s="2">
        <v>0</v>
      </c>
      <c r="Q125" s="2">
        <v>0</v>
      </c>
      <c r="R125" s="270">
        <v>0</v>
      </c>
      <c r="S125" s="2">
        <v>0</v>
      </c>
      <c r="T125" s="2">
        <v>0</v>
      </c>
      <c r="U125" s="2">
        <v>0</v>
      </c>
    </row>
    <row r="126" spans="1:21" ht="25.5">
      <c r="A126" s="377" t="s">
        <v>87</v>
      </c>
      <c r="B126" s="185" t="s">
        <v>25</v>
      </c>
      <c r="C126" s="344"/>
      <c r="D126" s="344"/>
      <c r="E126" s="344"/>
      <c r="F126" s="326">
        <v>46000</v>
      </c>
      <c r="G126" s="98"/>
      <c r="H126" s="98"/>
      <c r="I126" s="433" t="s">
        <v>60</v>
      </c>
      <c r="J126" s="11">
        <f>J127</f>
        <v>9514.7125199999991</v>
      </c>
      <c r="K126" s="214">
        <f>K127</f>
        <v>5559.4481999999998</v>
      </c>
      <c r="L126" s="11">
        <f>L127</f>
        <v>3231.9852099999998</v>
      </c>
      <c r="M126" s="11">
        <f>M127</f>
        <v>723.27910999999995</v>
      </c>
      <c r="N126" s="269">
        <v>0</v>
      </c>
      <c r="O126" s="273">
        <v>0</v>
      </c>
      <c r="P126" s="273">
        <v>0</v>
      </c>
      <c r="Q126" s="273">
        <v>0</v>
      </c>
      <c r="R126" s="269">
        <v>0</v>
      </c>
      <c r="S126" s="273">
        <v>0</v>
      </c>
      <c r="T126" s="273">
        <v>0</v>
      </c>
      <c r="U126" s="273">
        <v>0</v>
      </c>
    </row>
    <row r="127" spans="1:21">
      <c r="A127" s="378"/>
      <c r="B127" s="15" t="s">
        <v>39</v>
      </c>
      <c r="C127" s="402"/>
      <c r="D127" s="402"/>
      <c r="E127" s="345"/>
      <c r="F127" s="432"/>
      <c r="G127" s="23">
        <v>2016</v>
      </c>
      <c r="H127" s="23">
        <v>2018</v>
      </c>
      <c r="I127" s="434"/>
      <c r="J127" s="12">
        <f>K127+L127+M127</f>
        <v>9514.7125199999991</v>
      </c>
      <c r="K127" s="12">
        <v>5559.4481999999998</v>
      </c>
      <c r="L127" s="12">
        <v>3231.9852099999998</v>
      </c>
      <c r="M127" s="12">
        <v>723.27910999999995</v>
      </c>
      <c r="N127" s="9"/>
      <c r="O127" s="272"/>
      <c r="P127" s="272"/>
      <c r="Q127" s="272"/>
      <c r="R127" s="110"/>
      <c r="S127" s="110"/>
      <c r="T127" s="110"/>
      <c r="U127" s="110"/>
    </row>
    <row r="128" spans="1:21" ht="25.5">
      <c r="A128" s="377" t="s">
        <v>88</v>
      </c>
      <c r="B128" s="502" t="s">
        <v>19</v>
      </c>
      <c r="C128" s="344"/>
      <c r="D128" s="344"/>
      <c r="E128" s="344"/>
      <c r="F128" s="326" t="s">
        <v>59</v>
      </c>
      <c r="G128" s="330">
        <v>2016</v>
      </c>
      <c r="H128" s="330">
        <v>2017</v>
      </c>
      <c r="I128" s="61" t="s">
        <v>14</v>
      </c>
      <c r="J128" s="52">
        <f>K128+L128+M128</f>
        <v>283879.82999999996</v>
      </c>
      <c r="K128" s="52">
        <f>K129+K130+K131</f>
        <v>221716.34999999998</v>
      </c>
      <c r="L128" s="52">
        <f>L129+L130+L131</f>
        <v>62163.479999999996</v>
      </c>
      <c r="M128" s="52">
        <f>M129+M130+M131</f>
        <v>0</v>
      </c>
      <c r="N128" s="46" t="s">
        <v>38</v>
      </c>
      <c r="O128" s="272"/>
      <c r="P128" s="272"/>
      <c r="Q128" s="272"/>
      <c r="R128" s="110"/>
      <c r="S128" s="110"/>
      <c r="T128" s="110"/>
      <c r="U128" s="110"/>
    </row>
    <row r="129" spans="1:21" ht="15.75">
      <c r="A129" s="378"/>
      <c r="B129" s="503"/>
      <c r="C129" s="345"/>
      <c r="D129" s="345"/>
      <c r="E129" s="345"/>
      <c r="F129" s="327"/>
      <c r="G129" s="331"/>
      <c r="H129" s="331"/>
      <c r="I129" s="61" t="s">
        <v>46</v>
      </c>
      <c r="J129" s="16">
        <f>K129+L129+M129</f>
        <v>235620.25999999998</v>
      </c>
      <c r="K129" s="16">
        <v>184024.58</v>
      </c>
      <c r="L129" s="16">
        <v>51595.68</v>
      </c>
      <c r="M129" s="16">
        <v>0</v>
      </c>
      <c r="N129" s="18"/>
      <c r="O129" s="272"/>
      <c r="P129" s="272"/>
      <c r="Q129" s="272"/>
      <c r="R129" s="110"/>
      <c r="S129" s="110"/>
      <c r="T129" s="110"/>
      <c r="U129" s="110"/>
    </row>
    <row r="130" spans="1:21" ht="15.75">
      <c r="A130" s="378"/>
      <c r="B130" s="503"/>
      <c r="C130" s="345"/>
      <c r="D130" s="345"/>
      <c r="E130" s="345"/>
      <c r="F130" s="327"/>
      <c r="G130" s="331"/>
      <c r="H130" s="331"/>
      <c r="I130" s="61" t="s">
        <v>42</v>
      </c>
      <c r="J130" s="16">
        <f>K130+L130+M130</f>
        <v>9651.94</v>
      </c>
      <c r="K130" s="16">
        <v>7538.38</v>
      </c>
      <c r="L130" s="16">
        <v>2113.56</v>
      </c>
      <c r="M130" s="16">
        <v>0</v>
      </c>
      <c r="N130" s="18"/>
      <c r="O130" s="272"/>
      <c r="P130" s="272"/>
      <c r="Q130" s="272"/>
      <c r="R130" s="110"/>
      <c r="S130" s="110"/>
      <c r="T130" s="110"/>
      <c r="U130" s="110"/>
    </row>
    <row r="131" spans="1:21" ht="15.75">
      <c r="A131" s="379"/>
      <c r="B131" s="504"/>
      <c r="C131" s="346"/>
      <c r="D131" s="346"/>
      <c r="E131" s="346"/>
      <c r="F131" s="364"/>
      <c r="G131" s="332"/>
      <c r="H131" s="332"/>
      <c r="I131" s="61" t="s">
        <v>44</v>
      </c>
      <c r="J131" s="12">
        <f>K131+L131+M131</f>
        <v>38607.629999999997</v>
      </c>
      <c r="K131" s="12">
        <v>30153.39</v>
      </c>
      <c r="L131" s="12">
        <v>8454.24</v>
      </c>
      <c r="M131" s="12">
        <v>0</v>
      </c>
      <c r="N131" s="18"/>
      <c r="O131" s="272"/>
      <c r="P131" s="272"/>
      <c r="Q131" s="272"/>
      <c r="R131" s="110"/>
      <c r="S131" s="110"/>
      <c r="T131" s="110"/>
      <c r="U131" s="110"/>
    </row>
    <row r="133" spans="1:21">
      <c r="B133" s="124"/>
      <c r="C133" s="124"/>
      <c r="D133" s="124"/>
      <c r="E133" s="124"/>
    </row>
    <row r="134" spans="1:21">
      <c r="B134" s="124" t="s">
        <v>157</v>
      </c>
      <c r="C134" s="124"/>
      <c r="D134" s="124"/>
      <c r="E134" s="124"/>
    </row>
    <row r="135" spans="1:21">
      <c r="B135" s="124"/>
      <c r="C135" s="124"/>
      <c r="D135" s="124"/>
      <c r="E135" s="124"/>
    </row>
    <row r="136" spans="1:21">
      <c r="B136" s="124"/>
      <c r="C136" s="124"/>
      <c r="D136" s="124"/>
      <c r="E136" s="124"/>
    </row>
    <row r="137" spans="1:21" ht="18.75">
      <c r="C137" s="282" t="s">
        <v>181</v>
      </c>
      <c r="E137" s="282"/>
      <c r="F137" s="282"/>
      <c r="G137" s="283"/>
      <c r="H137" s="283"/>
      <c r="I137" s="283"/>
      <c r="J137" s="283"/>
      <c r="K137" s="284"/>
      <c r="L137" s="283"/>
      <c r="M137" s="284" t="s">
        <v>182</v>
      </c>
      <c r="N137" s="283"/>
      <c r="O137" s="283"/>
      <c r="P137" s="283"/>
      <c r="Q137" s="285"/>
      <c r="R137" s="285"/>
      <c r="S137" s="284" t="s">
        <v>182</v>
      </c>
      <c r="T137" s="285"/>
    </row>
    <row r="138" spans="1:21" ht="18.75">
      <c r="C138" s="282"/>
      <c r="E138" s="282"/>
      <c r="F138" s="282"/>
      <c r="G138" s="283"/>
      <c r="H138" s="283"/>
      <c r="I138" s="283"/>
      <c r="J138" s="283"/>
      <c r="K138" s="284"/>
      <c r="L138" s="283"/>
      <c r="M138" s="284"/>
      <c r="N138" s="283"/>
      <c r="O138" s="283"/>
      <c r="P138" s="283"/>
      <c r="Q138" s="285"/>
      <c r="R138" s="285"/>
      <c r="S138" s="284"/>
      <c r="T138" s="285"/>
    </row>
    <row r="139" spans="1:21" ht="18.75">
      <c r="C139" s="282"/>
      <c r="E139" s="282"/>
      <c r="F139" s="282"/>
      <c r="G139" s="283"/>
      <c r="H139" s="283"/>
      <c r="I139" s="283"/>
      <c r="J139" s="283"/>
      <c r="K139" s="284"/>
      <c r="L139" s="283"/>
      <c r="M139" s="284"/>
      <c r="N139" s="283"/>
      <c r="O139" s="283"/>
      <c r="P139" s="283"/>
      <c r="Q139" s="285"/>
      <c r="R139" s="285"/>
      <c r="S139" s="284"/>
      <c r="T139" s="285"/>
    </row>
    <row r="140" spans="1:21" ht="18.75">
      <c r="C140" s="282" t="s">
        <v>183</v>
      </c>
      <c r="E140" s="282"/>
      <c r="F140" s="282"/>
      <c r="G140" s="283"/>
      <c r="H140" s="283"/>
      <c r="I140" s="283"/>
      <c r="J140" s="283"/>
      <c r="K140" s="284"/>
      <c r="L140" s="283"/>
      <c r="M140" s="284" t="s">
        <v>184</v>
      </c>
      <c r="N140" s="283"/>
      <c r="O140" s="283"/>
      <c r="P140" s="283"/>
      <c r="Q140" s="285"/>
      <c r="R140" s="285"/>
      <c r="S140" s="284" t="s">
        <v>184</v>
      </c>
      <c r="T140" s="285"/>
    </row>
    <row r="141" spans="1:21" ht="18.75">
      <c r="C141" s="282"/>
      <c r="E141" s="282"/>
      <c r="F141" s="282"/>
      <c r="G141" s="283"/>
      <c r="H141" s="283"/>
      <c r="I141" s="283"/>
      <c r="J141" s="283"/>
      <c r="K141" s="284"/>
      <c r="L141" s="283"/>
      <c r="M141" s="284"/>
      <c r="N141" s="283"/>
      <c r="O141" s="283"/>
      <c r="P141" s="283"/>
      <c r="Q141" s="285"/>
      <c r="R141" s="285"/>
      <c r="S141" s="284"/>
      <c r="T141" s="285"/>
    </row>
    <row r="142" spans="1:21" ht="18.75">
      <c r="C142" s="282"/>
      <c r="E142" s="282"/>
      <c r="F142" s="282"/>
      <c r="G142" s="283"/>
      <c r="H142" s="283"/>
      <c r="I142" s="283"/>
      <c r="J142" s="283"/>
      <c r="K142" s="283"/>
      <c r="L142" s="283"/>
      <c r="M142" s="283"/>
      <c r="N142" s="283"/>
      <c r="O142" s="283"/>
      <c r="P142" s="283"/>
      <c r="Q142" s="285"/>
      <c r="R142" s="285"/>
      <c r="S142" s="283"/>
      <c r="T142" s="285"/>
    </row>
    <row r="143" spans="1:21" ht="18.75">
      <c r="C143" s="282" t="s">
        <v>185</v>
      </c>
      <c r="E143" s="282"/>
      <c r="F143" s="282"/>
      <c r="G143" s="283"/>
      <c r="H143" s="283"/>
      <c r="I143" s="283"/>
      <c r="J143" s="283"/>
      <c r="K143" s="284"/>
      <c r="L143" s="283"/>
      <c r="M143" s="284" t="s">
        <v>186</v>
      </c>
      <c r="N143" s="283"/>
      <c r="O143" s="283"/>
      <c r="P143" s="283"/>
      <c r="Q143" s="285"/>
      <c r="R143" s="285"/>
      <c r="S143" s="284" t="s">
        <v>187</v>
      </c>
      <c r="T143" s="285"/>
    </row>
    <row r="144" spans="1:21" ht="18.75">
      <c r="B144" s="282"/>
      <c r="C144" s="282"/>
      <c r="D144" s="282"/>
      <c r="E144" s="282"/>
      <c r="F144" s="282"/>
      <c r="G144" s="282"/>
      <c r="H144" s="282"/>
      <c r="I144" s="282"/>
      <c r="J144" s="282"/>
      <c r="K144" s="282"/>
      <c r="L144" s="282"/>
      <c r="M144" s="282"/>
      <c r="N144" s="282"/>
      <c r="O144" s="282"/>
      <c r="P144" s="282"/>
      <c r="Q144" s="282"/>
      <c r="R144" s="285"/>
      <c r="S144" s="282"/>
      <c r="T144" s="285"/>
    </row>
    <row r="145" spans="2:20" ht="18.75">
      <c r="B145" s="282"/>
      <c r="C145" s="282"/>
      <c r="D145" s="282"/>
      <c r="E145" s="282"/>
      <c r="F145" s="282"/>
      <c r="G145" s="282"/>
      <c r="H145" s="282"/>
      <c r="I145" s="282"/>
      <c r="J145" s="282"/>
      <c r="K145" s="282"/>
      <c r="L145" s="282"/>
      <c r="M145" s="282"/>
      <c r="N145" s="282"/>
      <c r="O145" s="282"/>
      <c r="P145" s="282"/>
      <c r="Q145" s="282"/>
      <c r="R145" s="285"/>
      <c r="S145" s="282"/>
      <c r="T145" s="285"/>
    </row>
    <row r="146" spans="2:20" ht="18.75">
      <c r="C146" s="282"/>
      <c r="D146" s="286" t="s">
        <v>188</v>
      </c>
      <c r="E146" s="282"/>
      <c r="F146" s="282"/>
      <c r="G146" s="282" t="s">
        <v>193</v>
      </c>
      <c r="H146" s="283"/>
      <c r="I146" s="282" t="s">
        <v>193</v>
      </c>
      <c r="J146" s="283"/>
      <c r="K146" s="283"/>
      <c r="L146" s="284"/>
      <c r="M146" s="284"/>
      <c r="N146" s="283"/>
      <c r="O146" s="283"/>
      <c r="P146" s="283"/>
      <c r="Q146" s="283"/>
      <c r="R146" s="285"/>
      <c r="S146" s="282" t="s">
        <v>190</v>
      </c>
      <c r="T146" s="285"/>
    </row>
    <row r="147" spans="2:20" ht="18.75">
      <c r="B147" s="282"/>
      <c r="C147" s="282"/>
      <c r="D147" s="282"/>
      <c r="E147" s="282"/>
      <c r="F147" s="282"/>
      <c r="G147" s="283"/>
      <c r="H147" s="283"/>
      <c r="I147" s="283"/>
      <c r="J147" s="283"/>
      <c r="K147" s="283"/>
      <c r="L147" s="284"/>
      <c r="M147" s="283"/>
      <c r="N147" s="283"/>
      <c r="O147" s="283"/>
      <c r="P147" s="283"/>
      <c r="Q147" s="283"/>
      <c r="R147" s="285"/>
      <c r="S147" s="283"/>
      <c r="T147" s="285"/>
    </row>
    <row r="148" spans="2:20" ht="18.75">
      <c r="B148" s="282"/>
      <c r="C148" s="282"/>
      <c r="D148" s="282"/>
      <c r="E148" s="282"/>
      <c r="F148" s="282"/>
      <c r="G148" s="283"/>
      <c r="H148" s="283"/>
      <c r="I148" s="283"/>
      <c r="J148" s="283"/>
      <c r="K148" s="283"/>
      <c r="L148" s="284"/>
      <c r="M148" s="283"/>
      <c r="N148" s="283"/>
      <c r="O148" s="283"/>
      <c r="P148" s="283"/>
      <c r="Q148" s="283"/>
      <c r="R148" s="285"/>
      <c r="S148" s="283"/>
      <c r="T148" s="285"/>
    </row>
    <row r="149" spans="2:20" ht="18.75">
      <c r="B149" s="282"/>
      <c r="C149" s="282"/>
      <c r="D149" s="282"/>
      <c r="E149" s="282"/>
      <c r="F149" s="282"/>
      <c r="G149" s="282" t="s">
        <v>191</v>
      </c>
      <c r="H149" s="283"/>
      <c r="I149" s="282" t="s">
        <v>191</v>
      </c>
      <c r="J149" s="283"/>
      <c r="K149" s="283"/>
      <c r="L149" s="284"/>
      <c r="M149" s="283"/>
      <c r="N149" s="283"/>
      <c r="O149" s="283"/>
      <c r="P149" s="283"/>
      <c r="Q149" s="283"/>
      <c r="R149" s="285"/>
      <c r="S149" s="282" t="s">
        <v>192</v>
      </c>
      <c r="T149" s="285"/>
    </row>
  </sheetData>
  <mergeCells count="183">
    <mergeCell ref="T3:U3"/>
    <mergeCell ref="B10:F10"/>
    <mergeCell ref="A11:H14"/>
    <mergeCell ref="G6:G8"/>
    <mergeCell ref="H6:H8"/>
    <mergeCell ref="I6:I8"/>
    <mergeCell ref="K6:M6"/>
    <mergeCell ref="J6:J8"/>
    <mergeCell ref="E6:F7"/>
    <mergeCell ref="N7:O7"/>
    <mergeCell ref="P7:Q7"/>
    <mergeCell ref="R7:S7"/>
    <mergeCell ref="T7:U7"/>
    <mergeCell ref="R6:U6"/>
    <mergeCell ref="K7:K8"/>
    <mergeCell ref="L7:L8"/>
    <mergeCell ref="M7:M8"/>
    <mergeCell ref="N6:Q6"/>
    <mergeCell ref="H26:H30"/>
    <mergeCell ref="B27:B30"/>
    <mergeCell ref="B31:H31"/>
    <mergeCell ref="A32:H35"/>
    <mergeCell ref="B36:H36"/>
    <mergeCell ref="A37:A40"/>
    <mergeCell ref="B37:H40"/>
    <mergeCell ref="A15:H15"/>
    <mergeCell ref="A16:H20"/>
    <mergeCell ref="B21:F21"/>
    <mergeCell ref="A22:A25"/>
    <mergeCell ref="B22:H25"/>
    <mergeCell ref="A26:A30"/>
    <mergeCell ref="C26:C30"/>
    <mergeCell ref="D26:D30"/>
    <mergeCell ref="E26:E30"/>
    <mergeCell ref="G26:G30"/>
    <mergeCell ref="A43:A44"/>
    <mergeCell ref="C43:C44"/>
    <mergeCell ref="D43:D44"/>
    <mergeCell ref="E43:E44"/>
    <mergeCell ref="F43:F44"/>
    <mergeCell ref="I43:I44"/>
    <mergeCell ref="A41:A42"/>
    <mergeCell ref="C41:C42"/>
    <mergeCell ref="D41:D42"/>
    <mergeCell ref="E41:E42"/>
    <mergeCell ref="F41:F42"/>
    <mergeCell ref="I41:I42"/>
    <mergeCell ref="H45:H48"/>
    <mergeCell ref="B46:B48"/>
    <mergeCell ref="A49:A51"/>
    <mergeCell ref="C49:C51"/>
    <mergeCell ref="D49:D51"/>
    <mergeCell ref="E49:E51"/>
    <mergeCell ref="F49:F51"/>
    <mergeCell ref="A45:A46"/>
    <mergeCell ref="C45:C48"/>
    <mergeCell ref="D45:D48"/>
    <mergeCell ref="E45:E48"/>
    <mergeCell ref="F45:F48"/>
    <mergeCell ref="G45:G48"/>
    <mergeCell ref="A54:A56"/>
    <mergeCell ref="C54:C56"/>
    <mergeCell ref="D54:D56"/>
    <mergeCell ref="E54:E56"/>
    <mergeCell ref="F54:F56"/>
    <mergeCell ref="I54:I56"/>
    <mergeCell ref="I49:I51"/>
    <mergeCell ref="A52:A53"/>
    <mergeCell ref="C52:C53"/>
    <mergeCell ref="D52:D53"/>
    <mergeCell ref="E52:E53"/>
    <mergeCell ref="F52:F53"/>
    <mergeCell ref="I52:I53"/>
    <mergeCell ref="A57:A61"/>
    <mergeCell ref="B57:H57"/>
    <mergeCell ref="B58:H61"/>
    <mergeCell ref="A62:A63"/>
    <mergeCell ref="C62:C63"/>
    <mergeCell ref="D62:D63"/>
    <mergeCell ref="E62:E63"/>
    <mergeCell ref="F62:F63"/>
    <mergeCell ref="G62:G63"/>
    <mergeCell ref="H62:H63"/>
    <mergeCell ref="A86:A87"/>
    <mergeCell ref="I62:I63"/>
    <mergeCell ref="B64:H64"/>
    <mergeCell ref="A65:H68"/>
    <mergeCell ref="B69:H69"/>
    <mergeCell ref="A70:H73"/>
    <mergeCell ref="A74:A75"/>
    <mergeCell ref="C74:C75"/>
    <mergeCell ref="D74:D75"/>
    <mergeCell ref="E74:E75"/>
    <mergeCell ref="F74:F75"/>
    <mergeCell ref="G74:G75"/>
    <mergeCell ref="H74:H75"/>
    <mergeCell ref="I74:I75"/>
    <mergeCell ref="B102:H105"/>
    <mergeCell ref="A76:A77"/>
    <mergeCell ref="C76:C77"/>
    <mergeCell ref="D76:D77"/>
    <mergeCell ref="E76:E77"/>
    <mergeCell ref="F76:F77"/>
    <mergeCell ref="G76:G77"/>
    <mergeCell ref="H76:H77"/>
    <mergeCell ref="I86:I87"/>
    <mergeCell ref="A88:A89"/>
    <mergeCell ref="C88:C89"/>
    <mergeCell ref="D88:D89"/>
    <mergeCell ref="E88:E89"/>
    <mergeCell ref="G88:G89"/>
    <mergeCell ref="H88:H89"/>
    <mergeCell ref="I76:I77"/>
    <mergeCell ref="A78:A80"/>
    <mergeCell ref="C78:C80"/>
    <mergeCell ref="D78:D80"/>
    <mergeCell ref="F78:F80"/>
    <mergeCell ref="I78:I80"/>
    <mergeCell ref="B81:H81"/>
    <mergeCell ref="A82:A85"/>
    <mergeCell ref="B82:H85"/>
    <mergeCell ref="I106:I107"/>
    <mergeCell ref="A108:A111"/>
    <mergeCell ref="B108:B111"/>
    <mergeCell ref="C108:C111"/>
    <mergeCell ref="D108:D111"/>
    <mergeCell ref="A1:U1"/>
    <mergeCell ref="S2:U2"/>
    <mergeCell ref="S4:U4"/>
    <mergeCell ref="I88:I89"/>
    <mergeCell ref="B101:H101"/>
    <mergeCell ref="H106:H107"/>
    <mergeCell ref="A91:H95"/>
    <mergeCell ref="G108:G111"/>
    <mergeCell ref="H108:H111"/>
    <mergeCell ref="A106:A107"/>
    <mergeCell ref="C86:C87"/>
    <mergeCell ref="D86:D87"/>
    <mergeCell ref="E86:E87"/>
    <mergeCell ref="F86:F87"/>
    <mergeCell ref="G86:G87"/>
    <mergeCell ref="H86:H87"/>
    <mergeCell ref="D106:D107"/>
    <mergeCell ref="E106:E107"/>
    <mergeCell ref="A102:A105"/>
    <mergeCell ref="I126:I127"/>
    <mergeCell ref="H112:H115"/>
    <mergeCell ref="B113:B115"/>
    <mergeCell ref="B116:H116"/>
    <mergeCell ref="A117:H120"/>
    <mergeCell ref="B121:H121"/>
    <mergeCell ref="A122:A125"/>
    <mergeCell ref="B122:H125"/>
    <mergeCell ref="A112:A115"/>
    <mergeCell ref="C112:C115"/>
    <mergeCell ref="D112:D115"/>
    <mergeCell ref="E112:E115"/>
    <mergeCell ref="F112:F115"/>
    <mergeCell ref="G112:G115"/>
    <mergeCell ref="G128:G131"/>
    <mergeCell ref="H128:H131"/>
    <mergeCell ref="A6:A8"/>
    <mergeCell ref="B6:B8"/>
    <mergeCell ref="C6:C8"/>
    <mergeCell ref="D6:D8"/>
    <mergeCell ref="A128:A131"/>
    <mergeCell ref="B128:B131"/>
    <mergeCell ref="C128:C131"/>
    <mergeCell ref="D128:D131"/>
    <mergeCell ref="E128:E131"/>
    <mergeCell ref="F128:F131"/>
    <mergeCell ref="A126:A127"/>
    <mergeCell ref="C126:C127"/>
    <mergeCell ref="D126:D127"/>
    <mergeCell ref="E126:E127"/>
    <mergeCell ref="F126:F127"/>
    <mergeCell ref="F106:F107"/>
    <mergeCell ref="G106:G107"/>
    <mergeCell ref="A96:H96"/>
    <mergeCell ref="A97:H100"/>
    <mergeCell ref="E108:E111"/>
    <mergeCell ref="F108:F111"/>
    <mergeCell ref="C106:C107"/>
  </mergeCells>
  <pageMargins left="0.70866141732283472" right="0.70866141732283472" top="0.74803149606299213" bottom="0.74803149606299213" header="0.31496062992125984" footer="0.31496062992125984"/>
  <pageSetup paperSize="8" scale="69" orientation="portrait" r:id="rId1"/>
</worksheet>
</file>

<file path=xl/worksheets/sheet7.xml><?xml version="1.0" encoding="utf-8"?>
<worksheet xmlns="http://schemas.openxmlformats.org/spreadsheetml/2006/main" xmlns:r="http://schemas.openxmlformats.org/officeDocument/2006/relationships">
  <dimension ref="A1:AK176"/>
  <sheetViews>
    <sheetView topLeftCell="A8" zoomScaleNormal="100" workbookViewId="0">
      <pane xSplit="8" ySplit="4" topLeftCell="O90" activePane="bottomRight" state="frozen"/>
      <selection activeCell="A8" sqref="A8"/>
      <selection pane="topRight" activeCell="I8" sqref="I8"/>
      <selection pane="bottomLeft" activeCell="A12" sqref="A12"/>
      <selection pane="bottomRight" activeCell="AK162" sqref="AK162"/>
    </sheetView>
  </sheetViews>
  <sheetFormatPr defaultRowHeight="15"/>
  <cols>
    <col min="1" max="1" width="7" customWidth="1"/>
    <col min="2" max="2" width="42.7109375" customWidth="1"/>
    <col min="3" max="3" width="10" hidden="1" customWidth="1"/>
    <col min="4" max="4" width="10.7109375" hidden="1" customWidth="1"/>
    <col min="5" max="5" width="9.42578125" hidden="1" customWidth="1"/>
    <col min="6" max="6" width="11" hidden="1" customWidth="1"/>
    <col min="7" max="7" width="10.28515625" hidden="1" customWidth="1"/>
    <col min="8" max="8" width="10.5703125" hidden="1" customWidth="1"/>
    <col min="9" max="9" width="12.5703125" customWidth="1"/>
    <col min="10" max="10" width="14" hidden="1" customWidth="1"/>
    <col min="11" max="11" width="12.7109375" hidden="1" customWidth="1"/>
    <col min="12" max="12" width="12.85546875" hidden="1" customWidth="1"/>
    <col min="13" max="13" width="11.5703125" hidden="1" customWidth="1"/>
    <col min="14" max="14" width="13.28515625" hidden="1" customWidth="1"/>
    <col min="15" max="15" width="13" customWidth="1"/>
    <col min="16" max="16" width="12.28515625" customWidth="1"/>
    <col min="18" max="19" width="0" hidden="1" customWidth="1"/>
    <col min="20" max="25" width="9.140625" hidden="1" customWidth="1"/>
    <col min="26" max="26" width="12" customWidth="1"/>
    <col min="27" max="27" width="11.85546875" customWidth="1"/>
    <col min="28" max="28" width="12" hidden="1" customWidth="1"/>
    <col min="29" max="29" width="11.85546875" hidden="1" customWidth="1"/>
    <col min="30" max="30" width="12.7109375" hidden="1" customWidth="1"/>
    <col min="31" max="32" width="0" hidden="1" customWidth="1"/>
    <col min="33" max="33" width="17.5703125" hidden="1" customWidth="1"/>
    <col min="34" max="34" width="18.7109375" hidden="1" customWidth="1"/>
    <col min="35" max="35" width="69.85546875" hidden="1" customWidth="1"/>
  </cols>
  <sheetData>
    <row r="1" spans="1:37" ht="20.25" customHeight="1">
      <c r="A1" s="508" t="s">
        <v>158</v>
      </c>
      <c r="B1" s="508"/>
      <c r="C1" s="508"/>
      <c r="D1" s="508"/>
      <c r="E1" s="508"/>
      <c r="F1" s="508"/>
      <c r="G1" s="508"/>
      <c r="H1" s="508"/>
      <c r="I1" s="508"/>
      <c r="J1" s="508"/>
      <c r="K1" s="508"/>
      <c r="L1" s="508"/>
      <c r="M1" s="508"/>
      <c r="N1" s="508"/>
      <c r="O1" s="508"/>
      <c r="P1" s="508"/>
      <c r="Q1" s="508"/>
      <c r="R1" s="508"/>
      <c r="S1" s="508"/>
      <c r="T1" s="508"/>
      <c r="U1" s="508"/>
      <c r="V1" s="508"/>
      <c r="W1" s="508"/>
      <c r="X1" s="508"/>
      <c r="Y1" s="508"/>
      <c r="Z1" s="508"/>
      <c r="AA1" s="508"/>
      <c r="AB1" s="508"/>
      <c r="AC1" s="508"/>
      <c r="AD1" s="508"/>
      <c r="AE1" s="508"/>
      <c r="AF1" s="508"/>
      <c r="AG1" s="508"/>
      <c r="AH1" s="508"/>
      <c r="AI1" s="508"/>
    </row>
    <row r="2" spans="1:37" ht="20.25" customHeight="1">
      <c r="A2" s="508" t="s">
        <v>204</v>
      </c>
      <c r="B2" s="508"/>
      <c r="C2" s="508"/>
      <c r="D2" s="508"/>
      <c r="E2" s="508"/>
      <c r="F2" s="508"/>
      <c r="G2" s="508"/>
      <c r="H2" s="508"/>
      <c r="I2" s="508"/>
      <c r="J2" s="508"/>
      <c r="K2" s="508"/>
      <c r="L2" s="508"/>
      <c r="M2" s="508"/>
      <c r="N2" s="508"/>
      <c r="O2" s="508"/>
      <c r="P2" s="508"/>
      <c r="Q2" s="508"/>
      <c r="R2" s="508"/>
      <c r="S2" s="508"/>
      <c r="T2" s="508"/>
      <c r="U2" s="508"/>
      <c r="V2" s="508"/>
      <c r="W2" s="508"/>
      <c r="X2" s="508"/>
      <c r="Y2" s="508"/>
      <c r="Z2" s="508"/>
      <c r="AA2" s="508"/>
      <c r="AB2" s="508"/>
      <c r="AC2" s="508"/>
      <c r="AD2" s="508"/>
      <c r="AE2" s="508"/>
      <c r="AF2" s="508"/>
      <c r="AG2" s="508"/>
      <c r="AH2" s="508"/>
      <c r="AI2" s="508"/>
    </row>
    <row r="3" spans="1:37" ht="20.25" customHeight="1">
      <c r="A3" s="321"/>
      <c r="B3" s="321"/>
      <c r="C3" s="321"/>
      <c r="D3" s="321"/>
      <c r="E3" s="321"/>
      <c r="F3" s="321"/>
      <c r="G3" s="321"/>
      <c r="H3" s="321"/>
      <c r="I3" s="321"/>
      <c r="J3" s="321"/>
      <c r="K3" s="321"/>
      <c r="L3" s="321"/>
      <c r="M3" s="321"/>
      <c r="N3" s="321"/>
      <c r="AH3" s="509" t="s">
        <v>108</v>
      </c>
      <c r="AI3" s="509"/>
    </row>
    <row r="4" spans="1:37" ht="20.25" customHeight="1">
      <c r="A4" s="321"/>
      <c r="B4" s="321"/>
      <c r="C4" s="321"/>
      <c r="D4" s="321"/>
      <c r="E4" s="321"/>
      <c r="F4" s="321"/>
      <c r="G4" s="321"/>
      <c r="H4" s="321"/>
      <c r="I4" s="321"/>
      <c r="J4" s="321"/>
      <c r="K4" s="321"/>
      <c r="L4" s="321"/>
      <c r="M4" s="321"/>
      <c r="N4" s="321"/>
      <c r="AH4" s="509" t="s">
        <v>211</v>
      </c>
      <c r="AI4" s="509"/>
    </row>
    <row r="5" spans="1:37" ht="20.25" customHeight="1">
      <c r="A5" s="321"/>
      <c r="B5" s="321"/>
      <c r="C5" s="321"/>
      <c r="D5" s="321"/>
      <c r="E5" s="321"/>
      <c r="F5" s="321"/>
      <c r="G5" s="321"/>
      <c r="H5" s="321"/>
      <c r="I5" s="321"/>
      <c r="J5" s="321"/>
      <c r="K5" s="321"/>
      <c r="L5" s="321"/>
      <c r="M5" s="321"/>
      <c r="N5" s="321"/>
      <c r="AH5" s="509" t="s">
        <v>212</v>
      </c>
      <c r="AI5" s="509"/>
    </row>
    <row r="6" spans="1:37" ht="20.25" customHeight="1">
      <c r="A6" s="321"/>
      <c r="B6" s="321"/>
      <c r="C6" s="321"/>
      <c r="D6" s="321"/>
      <c r="E6" s="321"/>
      <c r="F6" s="321"/>
      <c r="G6" s="321"/>
      <c r="H6" s="321"/>
      <c r="I6" s="321"/>
      <c r="J6" s="321"/>
      <c r="K6" s="321"/>
      <c r="L6" s="321"/>
      <c r="M6" s="321"/>
      <c r="N6" s="321"/>
      <c r="AH6" s="509" t="s">
        <v>195</v>
      </c>
      <c r="AI6" s="509"/>
    </row>
    <row r="7" spans="1:37" s="107" customFormat="1" ht="20.25" customHeight="1">
      <c r="A7" s="400"/>
      <c r="B7" s="400"/>
      <c r="C7" s="400"/>
      <c r="D7" s="400"/>
      <c r="E7" s="400"/>
      <c r="F7" s="400"/>
      <c r="G7" s="400"/>
      <c r="H7" s="400"/>
      <c r="I7" s="400"/>
      <c r="J7" s="400"/>
      <c r="K7" s="400"/>
      <c r="L7" s="400"/>
      <c r="M7" s="400"/>
      <c r="N7" s="400"/>
      <c r="O7" s="109"/>
      <c r="P7" s="109"/>
      <c r="Q7" s="109"/>
      <c r="R7" s="109"/>
      <c r="AI7" s="116" t="s">
        <v>109</v>
      </c>
    </row>
    <row r="8" spans="1:37" ht="15" customHeight="1">
      <c r="A8" s="393" t="s">
        <v>4</v>
      </c>
      <c r="B8" s="393" t="s">
        <v>5</v>
      </c>
      <c r="C8" s="401" t="s">
        <v>7</v>
      </c>
      <c r="D8" s="401" t="s">
        <v>36</v>
      </c>
      <c r="E8" s="404" t="s">
        <v>6</v>
      </c>
      <c r="F8" s="405"/>
      <c r="G8" s="401" t="s">
        <v>2</v>
      </c>
      <c r="H8" s="401" t="s">
        <v>3</v>
      </c>
      <c r="I8" s="401" t="s">
        <v>1</v>
      </c>
      <c r="J8" s="401" t="s">
        <v>10</v>
      </c>
      <c r="K8" s="408" t="s">
        <v>9</v>
      </c>
      <c r="L8" s="409"/>
      <c r="M8" s="410"/>
      <c r="N8" s="411" t="s">
        <v>0</v>
      </c>
      <c r="O8" s="494" t="s">
        <v>89</v>
      </c>
      <c r="P8" s="497" t="s">
        <v>90</v>
      </c>
      <c r="Q8" s="498"/>
      <c r="R8" s="498"/>
      <c r="S8" s="498"/>
      <c r="T8" s="498"/>
      <c r="U8" s="498"/>
      <c r="V8" s="498"/>
      <c r="W8" s="498"/>
      <c r="X8" s="498"/>
      <c r="Y8" s="499"/>
      <c r="Z8" s="510" t="s">
        <v>196</v>
      </c>
      <c r="AA8" s="511"/>
      <c r="AB8" s="514" t="s">
        <v>197</v>
      </c>
      <c r="AC8" s="515"/>
      <c r="AD8" s="505" t="s">
        <v>101</v>
      </c>
      <c r="AE8" s="518" t="s">
        <v>102</v>
      </c>
      <c r="AF8" s="518"/>
      <c r="AG8" s="518"/>
      <c r="AH8" s="518"/>
      <c r="AI8" s="505" t="s">
        <v>107</v>
      </c>
    </row>
    <row r="9" spans="1:37" ht="40.5" customHeight="1">
      <c r="A9" s="393"/>
      <c r="B9" s="393"/>
      <c r="C9" s="402"/>
      <c r="D9" s="402"/>
      <c r="E9" s="406"/>
      <c r="F9" s="407"/>
      <c r="G9" s="402"/>
      <c r="H9" s="402"/>
      <c r="I9" s="402"/>
      <c r="J9" s="402"/>
      <c r="K9" s="494">
        <v>2016</v>
      </c>
      <c r="L9" s="414">
        <v>2017</v>
      </c>
      <c r="M9" s="414">
        <v>2018</v>
      </c>
      <c r="N9" s="412"/>
      <c r="O9" s="495"/>
      <c r="P9" s="497" t="s">
        <v>62</v>
      </c>
      <c r="Q9" s="499"/>
      <c r="R9" s="500" t="s">
        <v>91</v>
      </c>
      <c r="S9" s="501"/>
      <c r="T9" s="548" t="s">
        <v>92</v>
      </c>
      <c r="U9" s="549"/>
      <c r="V9" s="497" t="s">
        <v>93</v>
      </c>
      <c r="W9" s="499"/>
      <c r="X9" s="497" t="s">
        <v>94</v>
      </c>
      <c r="Y9" s="499"/>
      <c r="Z9" s="512"/>
      <c r="AA9" s="513"/>
      <c r="AB9" s="516"/>
      <c r="AC9" s="517"/>
      <c r="AD9" s="506"/>
      <c r="AE9" s="519" t="s">
        <v>198</v>
      </c>
      <c r="AF9" s="519" t="s">
        <v>103</v>
      </c>
      <c r="AG9" s="519" t="s">
        <v>104</v>
      </c>
      <c r="AH9" s="519"/>
      <c r="AI9" s="506"/>
    </row>
    <row r="10" spans="1:37" ht="55.5" customHeight="1">
      <c r="A10" s="393"/>
      <c r="B10" s="393"/>
      <c r="C10" s="403"/>
      <c r="D10" s="403"/>
      <c r="E10" s="315" t="s">
        <v>11</v>
      </c>
      <c r="F10" s="315" t="s">
        <v>12</v>
      </c>
      <c r="G10" s="403"/>
      <c r="H10" s="403"/>
      <c r="I10" s="403"/>
      <c r="J10" s="403"/>
      <c r="K10" s="496"/>
      <c r="L10" s="415"/>
      <c r="M10" s="415"/>
      <c r="N10" s="413"/>
      <c r="O10" s="496"/>
      <c r="P10" s="112" t="s">
        <v>96</v>
      </c>
      <c r="Q10" s="322" t="s">
        <v>97</v>
      </c>
      <c r="R10" s="296" t="s">
        <v>95</v>
      </c>
      <c r="S10" s="296" t="s">
        <v>98</v>
      </c>
      <c r="T10" s="322" t="s">
        <v>95</v>
      </c>
      <c r="U10" s="225" t="s">
        <v>98</v>
      </c>
      <c r="V10" s="322" t="s">
        <v>99</v>
      </c>
      <c r="W10" s="322" t="s">
        <v>98</v>
      </c>
      <c r="X10" s="322" t="s">
        <v>99</v>
      </c>
      <c r="Y10" s="322" t="s">
        <v>98</v>
      </c>
      <c r="Z10" s="322" t="s">
        <v>62</v>
      </c>
      <c r="AA10" s="322" t="s">
        <v>205</v>
      </c>
      <c r="AB10" s="322" t="s">
        <v>62</v>
      </c>
      <c r="AC10" s="322" t="s">
        <v>100</v>
      </c>
      <c r="AD10" s="507"/>
      <c r="AE10" s="519"/>
      <c r="AF10" s="519"/>
      <c r="AG10" s="115" t="s">
        <v>105</v>
      </c>
      <c r="AH10" s="115" t="s">
        <v>106</v>
      </c>
      <c r="AI10" s="507"/>
      <c r="AK10" t="s">
        <v>110</v>
      </c>
    </row>
    <row r="11" spans="1:37" ht="15.75">
      <c r="A11" s="6">
        <v>1</v>
      </c>
      <c r="B11" s="6">
        <v>2</v>
      </c>
      <c r="C11" s="6">
        <v>3</v>
      </c>
      <c r="D11" s="6">
        <v>4</v>
      </c>
      <c r="E11" s="6">
        <v>5</v>
      </c>
      <c r="F11" s="6">
        <v>6</v>
      </c>
      <c r="G11" s="6">
        <v>7</v>
      </c>
      <c r="H11" s="6">
        <v>8</v>
      </c>
      <c r="I11" s="6">
        <v>3</v>
      </c>
      <c r="J11" s="6">
        <v>10</v>
      </c>
      <c r="K11" s="6">
        <v>11</v>
      </c>
      <c r="L11" s="6">
        <v>12</v>
      </c>
      <c r="M11" s="6">
        <v>13</v>
      </c>
      <c r="N11" s="6">
        <v>14</v>
      </c>
      <c r="O11" s="6">
        <v>4</v>
      </c>
      <c r="P11" s="6">
        <v>5</v>
      </c>
      <c r="Q11" s="6">
        <v>6</v>
      </c>
      <c r="R11" s="6">
        <v>7</v>
      </c>
      <c r="S11" s="6">
        <v>8</v>
      </c>
      <c r="T11" s="6">
        <v>9</v>
      </c>
      <c r="U11" s="6">
        <v>10</v>
      </c>
      <c r="V11" s="6">
        <v>11</v>
      </c>
      <c r="W11" s="6">
        <v>12</v>
      </c>
      <c r="X11" s="6">
        <v>13</v>
      </c>
      <c r="Y11" s="6">
        <v>14</v>
      </c>
      <c r="Z11" s="6">
        <v>15</v>
      </c>
      <c r="AA11" s="6">
        <v>16</v>
      </c>
      <c r="AB11" s="6">
        <v>17</v>
      </c>
      <c r="AC11" s="6">
        <v>18</v>
      </c>
      <c r="AD11" s="6">
        <v>19</v>
      </c>
      <c r="AE11" s="114">
        <v>20</v>
      </c>
      <c r="AF11" s="114">
        <v>21</v>
      </c>
      <c r="AG11" s="114">
        <v>22</v>
      </c>
      <c r="AH11" s="114">
        <v>23</v>
      </c>
      <c r="AI11" s="114">
        <v>24</v>
      </c>
    </row>
    <row r="12" spans="1:37" ht="15.75">
      <c r="A12" s="7"/>
      <c r="B12" s="394" t="s">
        <v>15</v>
      </c>
      <c r="C12" s="395"/>
      <c r="D12" s="395"/>
      <c r="E12" s="395"/>
      <c r="F12" s="396"/>
      <c r="G12" s="19"/>
      <c r="H12" s="19"/>
      <c r="I12" s="312"/>
      <c r="J12" s="20">
        <f>J13+J14+J15+J16</f>
        <v>1527853.17252</v>
      </c>
      <c r="K12" s="20">
        <f>K13+K14+K15+K16</f>
        <v>875210.40819999995</v>
      </c>
      <c r="L12" s="20">
        <f>L13+L14+L15+L16</f>
        <v>626420.59520999994</v>
      </c>
      <c r="M12" s="20">
        <f>M13+M14+M15+M16</f>
        <v>26222.169110000003</v>
      </c>
      <c r="N12" s="18"/>
      <c r="O12" s="20">
        <f t="shared" ref="O12:AH12" si="0">O13+O14+O15+O16</f>
        <v>1802866.68</v>
      </c>
      <c r="P12" s="292">
        <f>P13+P14+P15+P16</f>
        <v>1032748.2</v>
      </c>
      <c r="Q12" s="292">
        <f>Q13+Q14+Q15+Q16</f>
        <v>8352.094000000001</v>
      </c>
      <c r="R12" s="292">
        <f t="shared" si="0"/>
        <v>0</v>
      </c>
      <c r="S12" s="292">
        <f>S13+S14+S15+S16</f>
        <v>3584.3479999999995</v>
      </c>
      <c r="T12" s="20">
        <f t="shared" si="0"/>
        <v>0</v>
      </c>
      <c r="U12" s="20">
        <f t="shared" si="0"/>
        <v>4767.7460000000001</v>
      </c>
      <c r="V12" s="20">
        <f t="shared" si="0"/>
        <v>0</v>
      </c>
      <c r="W12" s="20">
        <f t="shared" si="0"/>
        <v>0</v>
      </c>
      <c r="X12" s="20">
        <f t="shared" si="0"/>
        <v>0</v>
      </c>
      <c r="Y12" s="20">
        <f t="shared" si="0"/>
        <v>0</v>
      </c>
      <c r="Z12" s="20">
        <f t="shared" si="0"/>
        <v>3273.7619999999997</v>
      </c>
      <c r="AA12" s="20">
        <f t="shared" si="0"/>
        <v>3403.7619999999997</v>
      </c>
      <c r="AB12" s="20">
        <f t="shared" si="0"/>
        <v>0</v>
      </c>
      <c r="AC12" s="20">
        <f t="shared" si="0"/>
        <v>0</v>
      </c>
      <c r="AD12" s="20">
        <f>AD13+AD14+AD15+AD16</f>
        <v>-8352.094000000001</v>
      </c>
      <c r="AE12" s="20">
        <f t="shared" si="0"/>
        <v>-8352.094000000001</v>
      </c>
      <c r="AF12" s="20">
        <v>0</v>
      </c>
      <c r="AG12" s="20">
        <f t="shared" si="0"/>
        <v>0</v>
      </c>
      <c r="AH12" s="20">
        <f t="shared" si="0"/>
        <v>0</v>
      </c>
      <c r="AI12" s="111"/>
    </row>
    <row r="13" spans="1:37" ht="51" hidden="1">
      <c r="A13" s="473"/>
      <c r="B13" s="348"/>
      <c r="C13" s="348"/>
      <c r="D13" s="348"/>
      <c r="E13" s="348"/>
      <c r="F13" s="348"/>
      <c r="G13" s="348"/>
      <c r="H13" s="349"/>
      <c r="I13" s="14" t="s">
        <v>60</v>
      </c>
      <c r="J13" s="11">
        <f t="shared" ref="J13:M16" si="1">J19+J101</f>
        <v>154625.85251999996</v>
      </c>
      <c r="K13" s="11">
        <f t="shared" si="1"/>
        <v>90444.028199999957</v>
      </c>
      <c r="L13" s="11">
        <f t="shared" si="1"/>
        <v>55570.405209999983</v>
      </c>
      <c r="M13" s="11">
        <f t="shared" si="1"/>
        <v>8611.4191100000007</v>
      </c>
      <c r="N13" s="11"/>
      <c r="O13" s="11">
        <f t="shared" ref="O13:AH16" si="2">O19+O101</f>
        <v>182458.51</v>
      </c>
      <c r="P13" s="11">
        <f t="shared" si="2"/>
        <v>106723.95</v>
      </c>
      <c r="Q13" s="11">
        <f t="shared" si="2"/>
        <v>1095.4939999999999</v>
      </c>
      <c r="R13" s="11">
        <f t="shared" si="2"/>
        <v>0</v>
      </c>
      <c r="S13" s="11">
        <f t="shared" si="2"/>
        <v>550.38800000000003</v>
      </c>
      <c r="T13" s="11">
        <f t="shared" si="2"/>
        <v>0</v>
      </c>
      <c r="U13" s="11">
        <f t="shared" si="2"/>
        <v>545.10599999999999</v>
      </c>
      <c r="V13" s="11">
        <f t="shared" si="2"/>
        <v>0</v>
      </c>
      <c r="W13" s="11">
        <f t="shared" si="2"/>
        <v>0</v>
      </c>
      <c r="X13" s="11">
        <f t="shared" si="2"/>
        <v>0</v>
      </c>
      <c r="Y13" s="11">
        <f t="shared" si="2"/>
        <v>0</v>
      </c>
      <c r="Z13" s="11">
        <f t="shared" si="2"/>
        <v>1617.1619999999998</v>
      </c>
      <c r="AA13" s="11">
        <f t="shared" si="2"/>
        <v>1617.1619999999998</v>
      </c>
      <c r="AB13" s="11">
        <f t="shared" si="2"/>
        <v>0</v>
      </c>
      <c r="AC13" s="11">
        <f t="shared" si="2"/>
        <v>0</v>
      </c>
      <c r="AD13" s="11">
        <f t="shared" si="2"/>
        <v>-1095.4939999999999</v>
      </c>
      <c r="AE13" s="11">
        <f t="shared" si="2"/>
        <v>-1095.4939999999999</v>
      </c>
      <c r="AF13" s="11">
        <f t="shared" si="2"/>
        <v>0</v>
      </c>
      <c r="AG13" s="11">
        <f t="shared" si="2"/>
        <v>0</v>
      </c>
      <c r="AH13" s="11">
        <f t="shared" si="2"/>
        <v>0</v>
      </c>
      <c r="AI13" s="111"/>
    </row>
    <row r="14" spans="1:37" ht="38.25" hidden="1">
      <c r="A14" s="350"/>
      <c r="B14" s="351"/>
      <c r="C14" s="351"/>
      <c r="D14" s="351"/>
      <c r="E14" s="351"/>
      <c r="F14" s="351"/>
      <c r="G14" s="351"/>
      <c r="H14" s="352"/>
      <c r="I14" s="14" t="s">
        <v>61</v>
      </c>
      <c r="J14" s="11">
        <f t="shared" si="1"/>
        <v>57645.679999999993</v>
      </c>
      <c r="K14" s="11">
        <f t="shared" si="1"/>
        <v>33599.020000000004</v>
      </c>
      <c r="L14" s="11">
        <f t="shared" si="1"/>
        <v>6435.9100000000008</v>
      </c>
      <c r="M14" s="11">
        <f t="shared" si="1"/>
        <v>17610.75</v>
      </c>
      <c r="N14" s="11"/>
      <c r="O14" s="11">
        <f t="shared" si="2"/>
        <v>68021.850000000006</v>
      </c>
      <c r="P14" s="11">
        <f t="shared" si="2"/>
        <v>39646.789999999994</v>
      </c>
      <c r="Q14" s="11">
        <f t="shared" si="2"/>
        <v>7256.6</v>
      </c>
      <c r="R14" s="11">
        <f t="shared" si="2"/>
        <v>0</v>
      </c>
      <c r="S14" s="11">
        <f t="shared" si="2"/>
        <v>3033.9599999999996</v>
      </c>
      <c r="T14" s="11">
        <f t="shared" si="2"/>
        <v>0</v>
      </c>
      <c r="U14" s="11">
        <f t="shared" si="2"/>
        <v>4222.6400000000003</v>
      </c>
      <c r="V14" s="11">
        <f t="shared" si="2"/>
        <v>0</v>
      </c>
      <c r="W14" s="11">
        <f t="shared" si="2"/>
        <v>0</v>
      </c>
      <c r="X14" s="11">
        <f t="shared" si="2"/>
        <v>0</v>
      </c>
      <c r="Y14" s="11">
        <f t="shared" si="2"/>
        <v>0</v>
      </c>
      <c r="Z14" s="11">
        <f t="shared" si="2"/>
        <v>1656.6</v>
      </c>
      <c r="AA14" s="11">
        <f t="shared" si="2"/>
        <v>1786.6</v>
      </c>
      <c r="AB14" s="11">
        <f t="shared" si="2"/>
        <v>0</v>
      </c>
      <c r="AC14" s="11">
        <f t="shared" si="2"/>
        <v>0</v>
      </c>
      <c r="AD14" s="11">
        <f>AD20+AD102</f>
        <v>-7256.6</v>
      </c>
      <c r="AE14" s="11">
        <f t="shared" si="2"/>
        <v>-7256.6</v>
      </c>
      <c r="AF14" s="11">
        <f t="shared" si="2"/>
        <v>0</v>
      </c>
      <c r="AG14" s="11">
        <f t="shared" si="2"/>
        <v>0</v>
      </c>
      <c r="AH14" s="11">
        <f t="shared" si="2"/>
        <v>0</v>
      </c>
      <c r="AI14" s="111"/>
    </row>
    <row r="15" spans="1:37" ht="25.5" hidden="1">
      <c r="A15" s="350"/>
      <c r="B15" s="351"/>
      <c r="C15" s="351"/>
      <c r="D15" s="351"/>
      <c r="E15" s="351"/>
      <c r="F15" s="351"/>
      <c r="G15" s="351"/>
      <c r="H15" s="352"/>
      <c r="I15" s="14" t="s">
        <v>14</v>
      </c>
      <c r="J15" s="11">
        <f t="shared" si="1"/>
        <v>631961.36</v>
      </c>
      <c r="K15" s="11">
        <f t="shared" si="1"/>
        <v>409357.22</v>
      </c>
      <c r="L15" s="11">
        <f t="shared" si="1"/>
        <v>222604.14</v>
      </c>
      <c r="M15" s="11">
        <f t="shared" si="1"/>
        <v>0</v>
      </c>
      <c r="N15" s="11"/>
      <c r="O15" s="11">
        <f t="shared" si="2"/>
        <v>745714.3899999999</v>
      </c>
      <c r="P15" s="11">
        <f t="shared" si="2"/>
        <v>483041.49</v>
      </c>
      <c r="Q15" s="11">
        <f t="shared" si="2"/>
        <v>0</v>
      </c>
      <c r="R15" s="11">
        <f t="shared" si="2"/>
        <v>0</v>
      </c>
      <c r="S15" s="11">
        <f t="shared" si="2"/>
        <v>0</v>
      </c>
      <c r="T15" s="11">
        <f t="shared" si="2"/>
        <v>0</v>
      </c>
      <c r="U15" s="11">
        <f t="shared" si="2"/>
        <v>0</v>
      </c>
      <c r="V15" s="11">
        <f t="shared" si="2"/>
        <v>0</v>
      </c>
      <c r="W15" s="11">
        <f t="shared" si="2"/>
        <v>0</v>
      </c>
      <c r="X15" s="11">
        <f t="shared" si="2"/>
        <v>0</v>
      </c>
      <c r="Y15" s="11">
        <f t="shared" si="2"/>
        <v>0</v>
      </c>
      <c r="Z15" s="11">
        <f t="shared" si="2"/>
        <v>0</v>
      </c>
      <c r="AA15" s="11">
        <f t="shared" si="2"/>
        <v>0</v>
      </c>
      <c r="AB15" s="11">
        <f t="shared" si="2"/>
        <v>0</v>
      </c>
      <c r="AC15" s="11">
        <f t="shared" si="2"/>
        <v>0</v>
      </c>
      <c r="AD15" s="11">
        <f t="shared" si="2"/>
        <v>0</v>
      </c>
      <c r="AE15" s="11">
        <f t="shared" si="2"/>
        <v>0</v>
      </c>
      <c r="AF15" s="11">
        <f t="shared" si="2"/>
        <v>0</v>
      </c>
      <c r="AG15" s="11">
        <f t="shared" si="2"/>
        <v>0</v>
      </c>
      <c r="AH15" s="11">
        <f t="shared" si="2"/>
        <v>0</v>
      </c>
      <c r="AI15" s="111"/>
    </row>
    <row r="16" spans="1:37" ht="25.5" hidden="1">
      <c r="A16" s="353"/>
      <c r="B16" s="354"/>
      <c r="C16" s="354"/>
      <c r="D16" s="354"/>
      <c r="E16" s="354"/>
      <c r="F16" s="354"/>
      <c r="G16" s="354"/>
      <c r="H16" s="355"/>
      <c r="I16" s="14" t="s">
        <v>13</v>
      </c>
      <c r="J16" s="11">
        <f t="shared" si="1"/>
        <v>683620.28</v>
      </c>
      <c r="K16" s="11">
        <f t="shared" si="1"/>
        <v>341810.14</v>
      </c>
      <c r="L16" s="11">
        <f t="shared" si="1"/>
        <v>341810.14</v>
      </c>
      <c r="M16" s="11">
        <f t="shared" si="1"/>
        <v>0</v>
      </c>
      <c r="N16" s="11"/>
      <c r="O16" s="11">
        <f t="shared" si="2"/>
        <v>806671.93</v>
      </c>
      <c r="P16" s="11">
        <f t="shared" si="2"/>
        <v>403335.97</v>
      </c>
      <c r="Q16" s="11">
        <f t="shared" si="2"/>
        <v>0</v>
      </c>
      <c r="R16" s="11">
        <f t="shared" si="2"/>
        <v>0</v>
      </c>
      <c r="S16" s="11">
        <f t="shared" si="2"/>
        <v>0</v>
      </c>
      <c r="T16" s="11">
        <f t="shared" si="2"/>
        <v>0</v>
      </c>
      <c r="U16" s="11">
        <f t="shared" si="2"/>
        <v>0</v>
      </c>
      <c r="V16" s="11">
        <f t="shared" si="2"/>
        <v>0</v>
      </c>
      <c r="W16" s="11">
        <f t="shared" si="2"/>
        <v>0</v>
      </c>
      <c r="X16" s="11">
        <f t="shared" si="2"/>
        <v>0</v>
      </c>
      <c r="Y16" s="11">
        <f t="shared" si="2"/>
        <v>0</v>
      </c>
      <c r="Z16" s="11">
        <f t="shared" si="2"/>
        <v>0</v>
      </c>
      <c r="AA16" s="11">
        <f t="shared" si="2"/>
        <v>0</v>
      </c>
      <c r="AB16" s="11">
        <f t="shared" si="2"/>
        <v>0</v>
      </c>
      <c r="AC16" s="11">
        <f t="shared" si="2"/>
        <v>0</v>
      </c>
      <c r="AD16" s="11">
        <f t="shared" si="2"/>
        <v>0</v>
      </c>
      <c r="AE16" s="11">
        <f t="shared" si="2"/>
        <v>0</v>
      </c>
      <c r="AF16" s="11">
        <f t="shared" si="2"/>
        <v>0</v>
      </c>
      <c r="AG16" s="11">
        <f t="shared" si="2"/>
        <v>0</v>
      </c>
      <c r="AH16" s="11">
        <f t="shared" si="2"/>
        <v>0</v>
      </c>
      <c r="AI16" s="111"/>
    </row>
    <row r="17" spans="1:35" ht="15.75" hidden="1">
      <c r="A17" s="397" t="s">
        <v>30</v>
      </c>
      <c r="B17" s="398"/>
      <c r="C17" s="398"/>
      <c r="D17" s="398"/>
      <c r="E17" s="398"/>
      <c r="F17" s="398"/>
      <c r="G17" s="398"/>
      <c r="H17" s="399"/>
      <c r="I17" s="29"/>
      <c r="J17" s="30"/>
      <c r="K17" s="30"/>
      <c r="L17" s="30"/>
      <c r="M17" s="30"/>
      <c r="N17" s="29"/>
      <c r="O17" s="110"/>
      <c r="P17" s="110"/>
      <c r="Q17" s="111"/>
      <c r="R17" s="111"/>
      <c r="S17" s="111"/>
      <c r="T17" s="111"/>
      <c r="U17" s="111"/>
      <c r="V17" s="111"/>
      <c r="W17" s="111"/>
      <c r="X17" s="111"/>
      <c r="Y17" s="111"/>
      <c r="Z17" s="111"/>
      <c r="AA17" s="111"/>
      <c r="AB17" s="111"/>
      <c r="AC17" s="111"/>
      <c r="AD17" s="111"/>
      <c r="AE17" s="111"/>
      <c r="AF17" s="111"/>
      <c r="AG17" s="111"/>
      <c r="AH17" s="111"/>
      <c r="AI17" s="111"/>
    </row>
    <row r="18" spans="1:35" ht="15.75" hidden="1">
      <c r="A18" s="453"/>
      <c r="B18" s="454"/>
      <c r="C18" s="454"/>
      <c r="D18" s="454"/>
      <c r="E18" s="454"/>
      <c r="F18" s="454"/>
      <c r="G18" s="454"/>
      <c r="H18" s="455"/>
      <c r="I18" s="74" t="s">
        <v>62</v>
      </c>
      <c r="J18" s="75">
        <f>J19+J20+J21+J22</f>
        <v>1065257.04</v>
      </c>
      <c r="K18" s="75">
        <f>K19+K20+K21+K22</f>
        <v>544529.62</v>
      </c>
      <c r="L18" s="75">
        <f>L19+L20+L21+L22</f>
        <v>495228.53</v>
      </c>
      <c r="M18" s="75">
        <f>M19+M20+M21+M22</f>
        <v>25498.89</v>
      </c>
      <c r="N18" s="75"/>
      <c r="O18" s="75">
        <f>O19+O20+O21+O22</f>
        <v>1257003.25</v>
      </c>
      <c r="P18" s="75">
        <f t="shared" ref="P18:AH18" si="3">P19+P20+P21+P22</f>
        <v>642544.8899999999</v>
      </c>
      <c r="Q18" s="75">
        <f t="shared" si="3"/>
        <v>5798.47</v>
      </c>
      <c r="R18" s="75">
        <f t="shared" si="3"/>
        <v>0</v>
      </c>
      <c r="S18" s="75">
        <f t="shared" si="3"/>
        <v>2781.8399999999997</v>
      </c>
      <c r="T18" s="75">
        <f t="shared" si="3"/>
        <v>0</v>
      </c>
      <c r="U18" s="75">
        <f t="shared" si="3"/>
        <v>3016.63</v>
      </c>
      <c r="V18" s="75">
        <f t="shared" si="3"/>
        <v>0</v>
      </c>
      <c r="W18" s="75">
        <f t="shared" si="3"/>
        <v>0</v>
      </c>
      <c r="X18" s="75">
        <f t="shared" si="3"/>
        <v>0</v>
      </c>
      <c r="Y18" s="75">
        <f t="shared" si="3"/>
        <v>0</v>
      </c>
      <c r="Z18" s="75">
        <f t="shared" si="3"/>
        <v>897.30099999999993</v>
      </c>
      <c r="AA18" s="75">
        <f t="shared" si="3"/>
        <v>1027.3009999999999</v>
      </c>
      <c r="AB18" s="75">
        <f t="shared" si="3"/>
        <v>0</v>
      </c>
      <c r="AC18" s="75">
        <f t="shared" si="3"/>
        <v>0</v>
      </c>
      <c r="AD18" s="75">
        <f t="shared" si="3"/>
        <v>-5798.47</v>
      </c>
      <c r="AE18" s="75">
        <f t="shared" si="3"/>
        <v>-5798.47</v>
      </c>
      <c r="AF18" s="75">
        <f t="shared" si="3"/>
        <v>0</v>
      </c>
      <c r="AG18" s="75">
        <f t="shared" si="3"/>
        <v>0</v>
      </c>
      <c r="AH18" s="75">
        <f t="shared" si="3"/>
        <v>0</v>
      </c>
      <c r="AI18" s="111"/>
    </row>
    <row r="19" spans="1:35" ht="51" hidden="1">
      <c r="A19" s="456"/>
      <c r="B19" s="457"/>
      <c r="C19" s="457"/>
      <c r="D19" s="457"/>
      <c r="E19" s="457"/>
      <c r="F19" s="457"/>
      <c r="G19" s="457"/>
      <c r="H19" s="458"/>
      <c r="I19" s="14" t="s">
        <v>60</v>
      </c>
      <c r="J19" s="11">
        <f t="shared" ref="J19:M22" si="4">J24+J35+J69</f>
        <v>145111.13999999996</v>
      </c>
      <c r="K19" s="11">
        <f t="shared" si="4"/>
        <v>84884.579999999958</v>
      </c>
      <c r="L19" s="11">
        <f t="shared" si="4"/>
        <v>52338.419999999984</v>
      </c>
      <c r="M19" s="11">
        <f t="shared" si="4"/>
        <v>7888.14</v>
      </c>
      <c r="N19" s="11"/>
      <c r="O19" s="11">
        <f t="shared" ref="O19:AH22" si="5">O24+O35+O69</f>
        <v>171231.15</v>
      </c>
      <c r="P19" s="11">
        <f t="shared" si="5"/>
        <v>100163.8</v>
      </c>
      <c r="Q19" s="11">
        <f t="shared" si="5"/>
        <v>97.47</v>
      </c>
      <c r="R19" s="11">
        <f t="shared" si="5"/>
        <v>0</v>
      </c>
      <c r="S19" s="11">
        <f t="shared" si="5"/>
        <v>0</v>
      </c>
      <c r="T19" s="11">
        <f t="shared" si="5"/>
        <v>0</v>
      </c>
      <c r="U19" s="11">
        <f t="shared" si="5"/>
        <v>97.47</v>
      </c>
      <c r="V19" s="11">
        <f t="shared" si="5"/>
        <v>0</v>
      </c>
      <c r="W19" s="11">
        <f t="shared" si="5"/>
        <v>0</v>
      </c>
      <c r="X19" s="11">
        <f t="shared" si="5"/>
        <v>0</v>
      </c>
      <c r="Y19" s="11">
        <f t="shared" si="5"/>
        <v>0</v>
      </c>
      <c r="Z19" s="11">
        <f t="shared" si="5"/>
        <v>126.30099999999999</v>
      </c>
      <c r="AA19" s="11">
        <f t="shared" si="5"/>
        <v>126.30099999999999</v>
      </c>
      <c r="AB19" s="11">
        <f t="shared" si="5"/>
        <v>0</v>
      </c>
      <c r="AC19" s="11">
        <f t="shared" si="5"/>
        <v>0</v>
      </c>
      <c r="AD19" s="11">
        <f t="shared" si="5"/>
        <v>-97.47</v>
      </c>
      <c r="AE19" s="11">
        <f t="shared" si="5"/>
        <v>-97.47</v>
      </c>
      <c r="AF19" s="11">
        <f t="shared" si="5"/>
        <v>0</v>
      </c>
      <c r="AG19" s="11">
        <f t="shared" si="5"/>
        <v>0</v>
      </c>
      <c r="AH19" s="11">
        <f t="shared" si="5"/>
        <v>0</v>
      </c>
      <c r="AI19" s="111"/>
    </row>
    <row r="20" spans="1:35" ht="38.25" hidden="1">
      <c r="A20" s="456"/>
      <c r="B20" s="457"/>
      <c r="C20" s="457"/>
      <c r="D20" s="457"/>
      <c r="E20" s="457"/>
      <c r="F20" s="457"/>
      <c r="G20" s="457"/>
      <c r="H20" s="458"/>
      <c r="I20" s="14" t="s">
        <v>61</v>
      </c>
      <c r="J20" s="11">
        <f t="shared" si="4"/>
        <v>52178.159999999996</v>
      </c>
      <c r="K20" s="11">
        <f t="shared" si="4"/>
        <v>28131.5</v>
      </c>
      <c r="L20" s="11">
        <f t="shared" si="4"/>
        <v>6435.9100000000008</v>
      </c>
      <c r="M20" s="11">
        <f t="shared" si="4"/>
        <v>17610.75</v>
      </c>
      <c r="N20" s="11"/>
      <c r="O20" s="11">
        <f t="shared" si="5"/>
        <v>61570.18</v>
      </c>
      <c r="P20" s="11">
        <f t="shared" si="5"/>
        <v>33195.119999999995</v>
      </c>
      <c r="Q20" s="11">
        <f t="shared" si="5"/>
        <v>5701</v>
      </c>
      <c r="R20" s="11">
        <f t="shared" si="5"/>
        <v>0</v>
      </c>
      <c r="S20" s="11">
        <f t="shared" si="5"/>
        <v>2781.8399999999997</v>
      </c>
      <c r="T20" s="11">
        <f t="shared" si="5"/>
        <v>0</v>
      </c>
      <c r="U20" s="11">
        <f t="shared" si="5"/>
        <v>2919.1600000000003</v>
      </c>
      <c r="V20" s="11">
        <f t="shared" si="5"/>
        <v>0</v>
      </c>
      <c r="W20" s="11">
        <f t="shared" si="5"/>
        <v>0</v>
      </c>
      <c r="X20" s="11">
        <f t="shared" si="5"/>
        <v>0</v>
      </c>
      <c r="Y20" s="11">
        <f t="shared" si="5"/>
        <v>0</v>
      </c>
      <c r="Z20" s="11">
        <f t="shared" si="5"/>
        <v>771</v>
      </c>
      <c r="AA20" s="11">
        <f t="shared" si="5"/>
        <v>901</v>
      </c>
      <c r="AB20" s="11">
        <f t="shared" si="5"/>
        <v>0</v>
      </c>
      <c r="AC20" s="11">
        <f t="shared" si="5"/>
        <v>0</v>
      </c>
      <c r="AD20" s="11">
        <f t="shared" si="5"/>
        <v>-5701</v>
      </c>
      <c r="AE20" s="11">
        <f t="shared" si="5"/>
        <v>-5701</v>
      </c>
      <c r="AF20" s="11">
        <f t="shared" si="5"/>
        <v>0</v>
      </c>
      <c r="AG20" s="11">
        <f t="shared" si="5"/>
        <v>0</v>
      </c>
      <c r="AH20" s="11">
        <f t="shared" si="5"/>
        <v>0</v>
      </c>
      <c r="AI20" s="111"/>
    </row>
    <row r="21" spans="1:35" ht="25.5" hidden="1">
      <c r="A21" s="456"/>
      <c r="B21" s="457"/>
      <c r="C21" s="457"/>
      <c r="D21" s="457"/>
      <c r="E21" s="457"/>
      <c r="F21" s="457"/>
      <c r="G21" s="457"/>
      <c r="H21" s="458"/>
      <c r="I21" s="14" t="s">
        <v>14</v>
      </c>
      <c r="J21" s="11">
        <f t="shared" si="4"/>
        <v>184347.46</v>
      </c>
      <c r="K21" s="11">
        <f t="shared" si="4"/>
        <v>89703.4</v>
      </c>
      <c r="L21" s="11">
        <f t="shared" si="4"/>
        <v>94644.06</v>
      </c>
      <c r="M21" s="11">
        <f t="shared" si="4"/>
        <v>0</v>
      </c>
      <c r="N21" s="11"/>
      <c r="O21" s="11">
        <f t="shared" si="5"/>
        <v>217529.99</v>
      </c>
      <c r="P21" s="11">
        <f t="shared" si="5"/>
        <v>105850</v>
      </c>
      <c r="Q21" s="11">
        <f t="shared" si="5"/>
        <v>0</v>
      </c>
      <c r="R21" s="11">
        <f t="shared" si="5"/>
        <v>0</v>
      </c>
      <c r="S21" s="11">
        <f t="shared" si="5"/>
        <v>0</v>
      </c>
      <c r="T21" s="11">
        <f t="shared" si="5"/>
        <v>0</v>
      </c>
      <c r="U21" s="11">
        <f t="shared" si="5"/>
        <v>0</v>
      </c>
      <c r="V21" s="11">
        <f t="shared" si="5"/>
        <v>0</v>
      </c>
      <c r="W21" s="11">
        <f t="shared" si="5"/>
        <v>0</v>
      </c>
      <c r="X21" s="11">
        <f t="shared" si="5"/>
        <v>0</v>
      </c>
      <c r="Y21" s="11">
        <f t="shared" si="5"/>
        <v>0</v>
      </c>
      <c r="Z21" s="11">
        <f t="shared" si="5"/>
        <v>0</v>
      </c>
      <c r="AA21" s="11">
        <f t="shared" si="5"/>
        <v>0</v>
      </c>
      <c r="AB21" s="11">
        <f t="shared" si="5"/>
        <v>0</v>
      </c>
      <c r="AC21" s="11">
        <f t="shared" si="5"/>
        <v>0</v>
      </c>
      <c r="AD21" s="11">
        <f t="shared" si="5"/>
        <v>0</v>
      </c>
      <c r="AE21" s="11">
        <f t="shared" si="5"/>
        <v>0</v>
      </c>
      <c r="AF21" s="11">
        <f t="shared" si="5"/>
        <v>0</v>
      </c>
      <c r="AG21" s="11">
        <f t="shared" si="5"/>
        <v>0</v>
      </c>
      <c r="AH21" s="11">
        <f t="shared" si="5"/>
        <v>0</v>
      </c>
      <c r="AI21" s="111"/>
    </row>
    <row r="22" spans="1:35" ht="25.5" hidden="1">
      <c r="A22" s="459"/>
      <c r="B22" s="460"/>
      <c r="C22" s="460"/>
      <c r="D22" s="460"/>
      <c r="E22" s="460"/>
      <c r="F22" s="460"/>
      <c r="G22" s="460"/>
      <c r="H22" s="461"/>
      <c r="I22" s="14" t="s">
        <v>13</v>
      </c>
      <c r="J22" s="55">
        <f t="shared" si="4"/>
        <v>683620.28</v>
      </c>
      <c r="K22" s="55">
        <f t="shared" si="4"/>
        <v>341810.14</v>
      </c>
      <c r="L22" s="55">
        <f t="shared" si="4"/>
        <v>341810.14</v>
      </c>
      <c r="M22" s="55">
        <f t="shared" si="4"/>
        <v>0</v>
      </c>
      <c r="N22" s="55"/>
      <c r="O22" s="55">
        <f t="shared" si="5"/>
        <v>806671.93</v>
      </c>
      <c r="P22" s="55">
        <f t="shared" si="5"/>
        <v>403335.97</v>
      </c>
      <c r="Q22" s="55">
        <f t="shared" si="5"/>
        <v>0</v>
      </c>
      <c r="R22" s="55">
        <f t="shared" si="5"/>
        <v>0</v>
      </c>
      <c r="S22" s="55">
        <f t="shared" si="5"/>
        <v>0</v>
      </c>
      <c r="T22" s="55">
        <f t="shared" si="5"/>
        <v>0</v>
      </c>
      <c r="U22" s="55">
        <f t="shared" si="5"/>
        <v>0</v>
      </c>
      <c r="V22" s="55">
        <f t="shared" si="5"/>
        <v>0</v>
      </c>
      <c r="W22" s="55">
        <f t="shared" si="5"/>
        <v>0</v>
      </c>
      <c r="X22" s="55">
        <f t="shared" si="5"/>
        <v>0</v>
      </c>
      <c r="Y22" s="55">
        <f t="shared" si="5"/>
        <v>0</v>
      </c>
      <c r="Z22" s="55">
        <f t="shared" si="5"/>
        <v>0</v>
      </c>
      <c r="AA22" s="55">
        <f t="shared" si="5"/>
        <v>0</v>
      </c>
      <c r="AB22" s="55">
        <f t="shared" si="5"/>
        <v>0</v>
      </c>
      <c r="AC22" s="55">
        <f t="shared" si="5"/>
        <v>0</v>
      </c>
      <c r="AD22" s="55">
        <f t="shared" si="5"/>
        <v>0</v>
      </c>
      <c r="AE22" s="55">
        <f t="shared" si="5"/>
        <v>0</v>
      </c>
      <c r="AF22" s="55">
        <f t="shared" si="5"/>
        <v>0</v>
      </c>
      <c r="AG22" s="55">
        <f t="shared" si="5"/>
        <v>0</v>
      </c>
      <c r="AH22" s="55">
        <f t="shared" si="5"/>
        <v>0</v>
      </c>
      <c r="AI22" s="111"/>
    </row>
    <row r="23" spans="1:35" ht="64.5" hidden="1" customHeight="1">
      <c r="A23" s="7" t="s">
        <v>72</v>
      </c>
      <c r="B23" s="394" t="s">
        <v>51</v>
      </c>
      <c r="C23" s="395"/>
      <c r="D23" s="395"/>
      <c r="E23" s="395"/>
      <c r="F23" s="396"/>
      <c r="G23" s="19"/>
      <c r="H23" s="19"/>
      <c r="I23" s="312"/>
      <c r="J23" s="20"/>
      <c r="K23" s="20"/>
      <c r="L23" s="20"/>
      <c r="M23" s="20"/>
      <c r="N23" s="18"/>
      <c r="O23" s="110"/>
      <c r="P23" s="110"/>
      <c r="Q23" s="111"/>
      <c r="R23" s="111"/>
      <c r="S23" s="111"/>
      <c r="T23" s="111"/>
      <c r="U23" s="111"/>
      <c r="V23" s="111"/>
      <c r="W23" s="111"/>
      <c r="X23" s="111"/>
      <c r="Y23" s="111"/>
      <c r="Z23" s="111"/>
      <c r="AA23" s="111"/>
      <c r="AB23" s="111"/>
      <c r="AC23" s="111"/>
      <c r="AD23" s="111"/>
      <c r="AE23" s="111"/>
      <c r="AF23" s="111"/>
      <c r="AG23" s="111"/>
      <c r="AH23" s="111"/>
      <c r="AI23" s="111"/>
    </row>
    <row r="24" spans="1:35" ht="51" hidden="1">
      <c r="A24" s="383"/>
      <c r="B24" s="347"/>
      <c r="C24" s="348"/>
      <c r="D24" s="348"/>
      <c r="E24" s="348"/>
      <c r="F24" s="348"/>
      <c r="G24" s="348"/>
      <c r="H24" s="349"/>
      <c r="I24" s="14" t="s">
        <v>60</v>
      </c>
      <c r="J24" s="12">
        <f>J29</f>
        <v>145111.13999999996</v>
      </c>
      <c r="K24" s="12">
        <f>K29</f>
        <v>84884.579999999958</v>
      </c>
      <c r="L24" s="12">
        <f>L29</f>
        <v>52338.419999999984</v>
      </c>
      <c r="M24" s="12">
        <f>M29+M94</f>
        <v>7888.14</v>
      </c>
      <c r="N24" s="12"/>
      <c r="O24" s="12">
        <f>O29</f>
        <v>171231.15</v>
      </c>
      <c r="P24" s="12">
        <f>P29</f>
        <v>100163.8</v>
      </c>
      <c r="Q24" s="12">
        <f t="shared" ref="Q24:AH24" si="6">Q29</f>
        <v>97.47</v>
      </c>
      <c r="R24" s="12">
        <f t="shared" si="6"/>
        <v>0</v>
      </c>
      <c r="S24" s="12">
        <f>S29</f>
        <v>0</v>
      </c>
      <c r="T24" s="12">
        <f t="shared" si="6"/>
        <v>0</v>
      </c>
      <c r="U24" s="12">
        <f t="shared" si="6"/>
        <v>97.47</v>
      </c>
      <c r="V24" s="12">
        <f t="shared" si="6"/>
        <v>0</v>
      </c>
      <c r="W24" s="12">
        <f t="shared" si="6"/>
        <v>0</v>
      </c>
      <c r="X24" s="12">
        <f t="shared" si="6"/>
        <v>0</v>
      </c>
      <c r="Y24" s="12">
        <f t="shared" si="6"/>
        <v>0</v>
      </c>
      <c r="Z24" s="12">
        <f t="shared" si="6"/>
        <v>126.30099999999999</v>
      </c>
      <c r="AA24" s="12">
        <f t="shared" si="6"/>
        <v>126.30099999999999</v>
      </c>
      <c r="AB24" s="12">
        <f t="shared" si="6"/>
        <v>0</v>
      </c>
      <c r="AC24" s="12">
        <f t="shared" si="6"/>
        <v>0</v>
      </c>
      <c r="AD24" s="12">
        <f t="shared" si="6"/>
        <v>-97.47</v>
      </c>
      <c r="AE24" s="12">
        <f t="shared" si="6"/>
        <v>-97.47</v>
      </c>
      <c r="AF24" s="12">
        <f t="shared" si="6"/>
        <v>0</v>
      </c>
      <c r="AG24" s="12">
        <f t="shared" si="6"/>
        <v>0</v>
      </c>
      <c r="AH24" s="12">
        <f t="shared" si="6"/>
        <v>0</v>
      </c>
      <c r="AI24" s="111"/>
    </row>
    <row r="25" spans="1:35" ht="38.25" hidden="1">
      <c r="A25" s="384"/>
      <c r="B25" s="350"/>
      <c r="C25" s="351"/>
      <c r="D25" s="351"/>
      <c r="E25" s="351"/>
      <c r="F25" s="351"/>
      <c r="G25" s="351"/>
      <c r="H25" s="352"/>
      <c r="I25" s="14" t="s">
        <v>61</v>
      </c>
      <c r="J25" s="12">
        <v>0</v>
      </c>
      <c r="K25" s="12">
        <v>0</v>
      </c>
      <c r="L25" s="12">
        <v>0</v>
      </c>
      <c r="M25" s="12">
        <v>0</v>
      </c>
      <c r="N25" s="12"/>
      <c r="O25" s="12">
        <v>0</v>
      </c>
      <c r="P25" s="12">
        <v>0</v>
      </c>
      <c r="Q25" s="12">
        <v>0</v>
      </c>
      <c r="R25" s="12">
        <v>0</v>
      </c>
      <c r="S25" s="12">
        <v>0</v>
      </c>
      <c r="T25" s="12">
        <v>0</v>
      </c>
      <c r="U25" s="12">
        <v>0</v>
      </c>
      <c r="V25" s="12">
        <v>0</v>
      </c>
      <c r="W25" s="12">
        <v>0</v>
      </c>
      <c r="X25" s="12">
        <v>0</v>
      </c>
      <c r="Y25" s="12">
        <v>0</v>
      </c>
      <c r="Z25" s="12">
        <v>0</v>
      </c>
      <c r="AA25" s="12">
        <v>0</v>
      </c>
      <c r="AB25" s="12">
        <v>0</v>
      </c>
      <c r="AC25" s="12">
        <v>0</v>
      </c>
      <c r="AD25" s="12">
        <v>0</v>
      </c>
      <c r="AE25" s="12">
        <v>0</v>
      </c>
      <c r="AF25" s="12">
        <v>0</v>
      </c>
      <c r="AG25" s="12">
        <v>0</v>
      </c>
      <c r="AH25" s="12">
        <v>0</v>
      </c>
      <c r="AI25" s="111"/>
    </row>
    <row r="26" spans="1:35" ht="25.5" hidden="1">
      <c r="A26" s="384"/>
      <c r="B26" s="350"/>
      <c r="C26" s="351"/>
      <c r="D26" s="351"/>
      <c r="E26" s="351"/>
      <c r="F26" s="351"/>
      <c r="G26" s="351"/>
      <c r="H26" s="352"/>
      <c r="I26" s="14" t="s">
        <v>14</v>
      </c>
      <c r="J26" s="12">
        <f>J32</f>
        <v>0</v>
      </c>
      <c r="K26" s="12">
        <f t="shared" ref="K26:M27" si="7">K32</f>
        <v>0</v>
      </c>
      <c r="L26" s="12">
        <f t="shared" si="7"/>
        <v>0</v>
      </c>
      <c r="M26" s="12">
        <f t="shared" si="7"/>
        <v>0</v>
      </c>
      <c r="N26" s="12"/>
      <c r="O26" s="12">
        <f>O32</f>
        <v>0</v>
      </c>
      <c r="P26" s="12">
        <f>P32</f>
        <v>0</v>
      </c>
      <c r="Q26" s="12">
        <f t="shared" ref="Q26:AH27" si="8">Q32</f>
        <v>0</v>
      </c>
      <c r="R26" s="12">
        <f t="shared" si="8"/>
        <v>0</v>
      </c>
      <c r="S26" s="12">
        <f t="shared" si="8"/>
        <v>0</v>
      </c>
      <c r="T26" s="12">
        <f t="shared" si="8"/>
        <v>0</v>
      </c>
      <c r="U26" s="12">
        <f t="shared" si="8"/>
        <v>0</v>
      </c>
      <c r="V26" s="12">
        <f t="shared" si="8"/>
        <v>0</v>
      </c>
      <c r="W26" s="12">
        <f t="shared" si="8"/>
        <v>0</v>
      </c>
      <c r="X26" s="12">
        <f t="shared" si="8"/>
        <v>0</v>
      </c>
      <c r="Y26" s="12">
        <f t="shared" si="8"/>
        <v>0</v>
      </c>
      <c r="Z26" s="12">
        <f t="shared" si="8"/>
        <v>0</v>
      </c>
      <c r="AA26" s="12">
        <f t="shared" si="8"/>
        <v>0</v>
      </c>
      <c r="AB26" s="12">
        <f t="shared" si="8"/>
        <v>0</v>
      </c>
      <c r="AC26" s="12">
        <f t="shared" si="8"/>
        <v>0</v>
      </c>
      <c r="AD26" s="12">
        <f t="shared" si="8"/>
        <v>0</v>
      </c>
      <c r="AE26" s="12">
        <f t="shared" si="8"/>
        <v>0</v>
      </c>
      <c r="AF26" s="12">
        <f t="shared" si="8"/>
        <v>0</v>
      </c>
      <c r="AG26" s="12">
        <f t="shared" si="8"/>
        <v>0</v>
      </c>
      <c r="AH26" s="12">
        <f t="shared" si="8"/>
        <v>0</v>
      </c>
      <c r="AI26" s="111"/>
    </row>
    <row r="27" spans="1:35" ht="25.5" hidden="1">
      <c r="A27" s="385"/>
      <c r="B27" s="353"/>
      <c r="C27" s="354"/>
      <c r="D27" s="354"/>
      <c r="E27" s="354"/>
      <c r="F27" s="354"/>
      <c r="G27" s="354"/>
      <c r="H27" s="355"/>
      <c r="I27" s="14" t="s">
        <v>13</v>
      </c>
      <c r="J27" s="12">
        <f>J33</f>
        <v>683620.28</v>
      </c>
      <c r="K27" s="12">
        <f t="shared" si="7"/>
        <v>341810.14</v>
      </c>
      <c r="L27" s="12">
        <f t="shared" si="7"/>
        <v>341810.14</v>
      </c>
      <c r="M27" s="12">
        <f t="shared" si="7"/>
        <v>0</v>
      </c>
      <c r="N27" s="12"/>
      <c r="O27" s="12">
        <f>O33</f>
        <v>806671.93</v>
      </c>
      <c r="P27" s="12">
        <f>P33</f>
        <v>403335.97</v>
      </c>
      <c r="Q27" s="12">
        <f t="shared" si="8"/>
        <v>0</v>
      </c>
      <c r="R27" s="12">
        <f t="shared" si="8"/>
        <v>0</v>
      </c>
      <c r="S27" s="12">
        <f t="shared" si="8"/>
        <v>0</v>
      </c>
      <c r="T27" s="12">
        <f t="shared" si="8"/>
        <v>0</v>
      </c>
      <c r="U27" s="12">
        <f t="shared" si="8"/>
        <v>0</v>
      </c>
      <c r="V27" s="12">
        <f t="shared" si="8"/>
        <v>0</v>
      </c>
      <c r="W27" s="12">
        <f t="shared" si="8"/>
        <v>0</v>
      </c>
      <c r="X27" s="12">
        <f t="shared" si="8"/>
        <v>0</v>
      </c>
      <c r="Y27" s="12">
        <f t="shared" si="8"/>
        <v>0</v>
      </c>
      <c r="Z27" s="12">
        <f t="shared" si="8"/>
        <v>0</v>
      </c>
      <c r="AA27" s="12">
        <f t="shared" si="8"/>
        <v>0</v>
      </c>
      <c r="AB27" s="12">
        <f t="shared" si="8"/>
        <v>0</v>
      </c>
      <c r="AC27" s="12">
        <f t="shared" si="8"/>
        <v>0</v>
      </c>
      <c r="AD27" s="12">
        <f t="shared" si="8"/>
        <v>0</v>
      </c>
      <c r="AE27" s="12">
        <f t="shared" si="8"/>
        <v>0</v>
      </c>
      <c r="AF27" s="12">
        <f t="shared" si="8"/>
        <v>0</v>
      </c>
      <c r="AG27" s="12">
        <f t="shared" si="8"/>
        <v>0</v>
      </c>
      <c r="AH27" s="12">
        <f t="shared" si="8"/>
        <v>0</v>
      </c>
      <c r="AI27" s="111"/>
    </row>
    <row r="28" spans="1:35" ht="25.5">
      <c r="A28" s="365" t="s">
        <v>73</v>
      </c>
      <c r="B28" s="183" t="s">
        <v>52</v>
      </c>
      <c r="C28" s="326"/>
      <c r="D28" s="326"/>
      <c r="E28" s="326"/>
      <c r="F28" s="318" t="s">
        <v>21</v>
      </c>
      <c r="G28" s="326"/>
      <c r="H28" s="326"/>
      <c r="I28" s="10"/>
      <c r="J28" s="13">
        <f>J29+J31+J32+J33</f>
        <v>828731.41999999993</v>
      </c>
      <c r="K28" s="13">
        <f>K29+K31+K32+K33</f>
        <v>426694.72</v>
      </c>
      <c r="L28" s="13">
        <f>L29+L31+L32+L33</f>
        <v>394148.56</v>
      </c>
      <c r="M28" s="13">
        <f>M29+M31+M32+M33</f>
        <v>7888.14</v>
      </c>
      <c r="N28" s="13"/>
      <c r="O28" s="13">
        <f>O29+O31+O32+O33</f>
        <v>977903.08000000007</v>
      </c>
      <c r="P28" s="215">
        <f>P29+P31+P32+P33</f>
        <v>503499.76999999996</v>
      </c>
      <c r="Q28" s="111"/>
      <c r="R28" s="111"/>
      <c r="S28" s="111"/>
      <c r="T28" s="111"/>
      <c r="U28" s="111"/>
      <c r="V28" s="111"/>
      <c r="W28" s="111"/>
      <c r="X28" s="111"/>
      <c r="Y28" s="111"/>
      <c r="Z28" s="111"/>
      <c r="AA28" s="111"/>
      <c r="AB28" s="111"/>
      <c r="AC28" s="111"/>
      <c r="AD28" s="111"/>
      <c r="AE28" s="111"/>
      <c r="AF28" s="111"/>
      <c r="AG28" s="111"/>
      <c r="AH28" s="111"/>
      <c r="AI28" s="463" t="s">
        <v>210</v>
      </c>
    </row>
    <row r="29" spans="1:35" ht="51">
      <c r="A29" s="366"/>
      <c r="B29" s="65" t="s">
        <v>41</v>
      </c>
      <c r="C29" s="327"/>
      <c r="D29" s="327"/>
      <c r="E29" s="327"/>
      <c r="F29" s="319"/>
      <c r="G29" s="327"/>
      <c r="H29" s="327"/>
      <c r="I29" s="14" t="s">
        <v>60</v>
      </c>
      <c r="J29" s="64">
        <f>K29+L29+M29</f>
        <v>145111.13999999996</v>
      </c>
      <c r="K29" s="16">
        <f>426694.72-K33</f>
        <v>84884.579999999958</v>
      </c>
      <c r="L29" s="16">
        <f>394148.56-L33</f>
        <v>52338.419999999984</v>
      </c>
      <c r="M29" s="16">
        <v>7888.14</v>
      </c>
      <c r="N29" s="16"/>
      <c r="O29" s="16">
        <v>171231.15</v>
      </c>
      <c r="P29" s="16">
        <v>100163.8</v>
      </c>
      <c r="Q29" s="300">
        <f t="shared" ref="Q29:AF29" si="9">SUM(Q30)</f>
        <v>97.47</v>
      </c>
      <c r="R29" s="300">
        <f t="shared" si="9"/>
        <v>0</v>
      </c>
      <c r="S29" s="300">
        <f t="shared" si="9"/>
        <v>0</v>
      </c>
      <c r="T29" s="300">
        <f t="shared" si="9"/>
        <v>0</v>
      </c>
      <c r="U29" s="300">
        <f t="shared" si="9"/>
        <v>97.47</v>
      </c>
      <c r="V29" s="300">
        <f t="shared" si="9"/>
        <v>0</v>
      </c>
      <c r="W29" s="300">
        <f t="shared" si="9"/>
        <v>0</v>
      </c>
      <c r="X29" s="300">
        <f t="shared" si="9"/>
        <v>0</v>
      </c>
      <c r="Y29" s="300">
        <f t="shared" si="9"/>
        <v>0</v>
      </c>
      <c r="Z29" s="300">
        <f t="shared" si="9"/>
        <v>126.30099999999999</v>
      </c>
      <c r="AA29" s="300">
        <f t="shared" si="9"/>
        <v>126.30099999999999</v>
      </c>
      <c r="AB29" s="300">
        <f t="shared" si="9"/>
        <v>0</v>
      </c>
      <c r="AC29" s="300">
        <f t="shared" si="9"/>
        <v>0</v>
      </c>
      <c r="AD29" s="300">
        <f t="shared" si="9"/>
        <v>-97.47</v>
      </c>
      <c r="AE29" s="300">
        <f t="shared" si="9"/>
        <v>-97.47</v>
      </c>
      <c r="AF29" s="300">
        <f t="shared" si="9"/>
        <v>0</v>
      </c>
      <c r="AG29" s="300">
        <v>0</v>
      </c>
      <c r="AH29" s="300">
        <v>0</v>
      </c>
      <c r="AI29" s="464"/>
    </row>
    <row r="30" spans="1:35" s="201" customFormat="1" ht="15" customHeight="1">
      <c r="A30" s="366"/>
      <c r="B30" s="299" t="s">
        <v>206</v>
      </c>
      <c r="C30" s="327"/>
      <c r="D30" s="327"/>
      <c r="E30" s="327"/>
      <c r="F30" s="218"/>
      <c r="G30" s="327"/>
      <c r="H30" s="327"/>
      <c r="I30" s="297"/>
      <c r="J30" s="298"/>
      <c r="K30" s="198"/>
      <c r="L30" s="198"/>
      <c r="M30" s="198"/>
      <c r="N30" s="198"/>
      <c r="O30" s="198"/>
      <c r="P30" s="199">
        <f>R30+T30+V30+X30</f>
        <v>0</v>
      </c>
      <c r="Q30" s="199">
        <f>S30+U30+W30+Y30</f>
        <v>97.47</v>
      </c>
      <c r="R30" s="200">
        <v>0</v>
      </c>
      <c r="S30" s="200">
        <v>0</v>
      </c>
      <c r="T30" s="200">
        <v>0</v>
      </c>
      <c r="U30" s="200">
        <f>63.062+34.408</f>
        <v>97.47</v>
      </c>
      <c r="V30" s="200"/>
      <c r="W30" s="200"/>
      <c r="X30" s="200"/>
      <c r="Y30" s="200"/>
      <c r="Z30" s="200">
        <f>AA30</f>
        <v>126.30099999999999</v>
      </c>
      <c r="AA30" s="200">
        <f>63.062+63.239</f>
        <v>126.30099999999999</v>
      </c>
      <c r="AB30" s="200"/>
      <c r="AC30" s="200"/>
      <c r="AD30" s="279">
        <f>P30-Q30</f>
        <v>-97.47</v>
      </c>
      <c r="AE30" s="200">
        <f>AD30</f>
        <v>-97.47</v>
      </c>
      <c r="AF30" s="200">
        <v>0</v>
      </c>
      <c r="AG30" s="200"/>
      <c r="AH30" s="200"/>
      <c r="AI30" s="464"/>
    </row>
    <row r="31" spans="1:35" ht="40.5" customHeight="1">
      <c r="A31" s="366"/>
      <c r="B31" s="310"/>
      <c r="C31" s="328"/>
      <c r="D31" s="328"/>
      <c r="E31" s="328"/>
      <c r="F31" s="319"/>
      <c r="G31" s="327"/>
      <c r="H31" s="327"/>
      <c r="I31" s="14" t="s">
        <v>61</v>
      </c>
      <c r="J31" s="16">
        <f>K31+L31+M31</f>
        <v>0</v>
      </c>
      <c r="K31" s="16">
        <v>0</v>
      </c>
      <c r="L31" s="64">
        <v>0</v>
      </c>
      <c r="M31" s="64">
        <v>0</v>
      </c>
      <c r="N31" s="64"/>
      <c r="O31" s="64">
        <v>0</v>
      </c>
      <c r="P31" s="64">
        <v>0</v>
      </c>
      <c r="Q31" s="111"/>
      <c r="R31" s="111"/>
      <c r="S31" s="111"/>
      <c r="T31" s="111"/>
      <c r="U31" s="111"/>
      <c r="V31" s="111"/>
      <c r="W31" s="111"/>
      <c r="X31" s="111"/>
      <c r="Y31" s="111"/>
      <c r="Z31" s="111"/>
      <c r="AA31" s="111"/>
      <c r="AB31" s="111"/>
      <c r="AC31" s="111"/>
      <c r="AD31" s="111"/>
      <c r="AE31" s="111"/>
      <c r="AF31" s="111"/>
      <c r="AG31" s="111"/>
      <c r="AH31" s="111"/>
      <c r="AI31" s="464"/>
    </row>
    <row r="32" spans="1:35" ht="27.75" customHeight="1">
      <c r="A32" s="366"/>
      <c r="B32" s="310"/>
      <c r="C32" s="328"/>
      <c r="D32" s="328"/>
      <c r="E32" s="328"/>
      <c r="F32" s="319"/>
      <c r="G32" s="327"/>
      <c r="H32" s="327"/>
      <c r="I32" s="14" t="s">
        <v>14</v>
      </c>
      <c r="J32" s="16">
        <v>0</v>
      </c>
      <c r="K32" s="16">
        <v>0</v>
      </c>
      <c r="L32" s="64">
        <v>0</v>
      </c>
      <c r="M32" s="64">
        <v>0</v>
      </c>
      <c r="N32" s="64"/>
      <c r="O32" s="64">
        <v>0</v>
      </c>
      <c r="P32" s="64">
        <v>0</v>
      </c>
      <c r="Q32" s="111"/>
      <c r="R32" s="111"/>
      <c r="S32" s="111"/>
      <c r="T32" s="111"/>
      <c r="U32" s="111"/>
      <c r="V32" s="111"/>
      <c r="W32" s="111"/>
      <c r="X32" s="111"/>
      <c r="Y32" s="111"/>
      <c r="Z32" s="111"/>
      <c r="AA32" s="111"/>
      <c r="AB32" s="111"/>
      <c r="AC32" s="111"/>
      <c r="AD32" s="111"/>
      <c r="AE32" s="111"/>
      <c r="AF32" s="111"/>
      <c r="AG32" s="111"/>
      <c r="AH32" s="111"/>
      <c r="AI32" s="464"/>
    </row>
    <row r="33" spans="1:35" ht="25.5">
      <c r="A33" s="367"/>
      <c r="B33" s="311"/>
      <c r="C33" s="329"/>
      <c r="D33" s="329"/>
      <c r="E33" s="329"/>
      <c r="F33" s="319"/>
      <c r="G33" s="364"/>
      <c r="H33" s="364"/>
      <c r="I33" s="14" t="s">
        <v>13</v>
      </c>
      <c r="J33" s="16">
        <f>K33+L33+M33</f>
        <v>683620.28</v>
      </c>
      <c r="K33" s="16">
        <v>341810.14</v>
      </c>
      <c r="L33" s="16">
        <v>341810.14</v>
      </c>
      <c r="M33" s="64">
        <v>0</v>
      </c>
      <c r="N33" s="64"/>
      <c r="O33" s="64">
        <v>806671.93</v>
      </c>
      <c r="P33" s="64">
        <v>403335.97</v>
      </c>
      <c r="Q33" s="111"/>
      <c r="R33" s="111"/>
      <c r="S33" s="111"/>
      <c r="T33" s="111"/>
      <c r="U33" s="111"/>
      <c r="V33" s="111"/>
      <c r="W33" s="111"/>
      <c r="X33" s="111"/>
      <c r="Y33" s="111"/>
      <c r="Z33" s="111"/>
      <c r="AA33" s="111"/>
      <c r="AB33" s="111"/>
      <c r="AC33" s="111"/>
      <c r="AD33" s="111"/>
      <c r="AE33" s="111"/>
      <c r="AF33" s="111"/>
      <c r="AG33" s="111"/>
      <c r="AH33" s="111"/>
      <c r="AI33" s="465"/>
    </row>
    <row r="34" spans="1:35" ht="35.25" hidden="1" customHeight="1">
      <c r="A34" s="18"/>
      <c r="B34" s="373" t="s">
        <v>50</v>
      </c>
      <c r="C34" s="373"/>
      <c r="D34" s="373"/>
      <c r="E34" s="373"/>
      <c r="F34" s="373"/>
      <c r="G34" s="373"/>
      <c r="H34" s="373"/>
      <c r="I34" s="312"/>
      <c r="J34" s="20"/>
      <c r="K34" s="20"/>
      <c r="L34" s="20"/>
      <c r="M34" s="20"/>
      <c r="N34" s="312"/>
      <c r="O34" s="110"/>
      <c r="P34" s="110"/>
      <c r="Q34" s="111"/>
      <c r="R34" s="111"/>
      <c r="S34" s="111"/>
      <c r="T34" s="111"/>
      <c r="U34" s="111"/>
      <c r="V34" s="111"/>
      <c r="W34" s="111"/>
      <c r="X34" s="111"/>
      <c r="Y34" s="111"/>
      <c r="Z34" s="111"/>
      <c r="AA34" s="111"/>
      <c r="AB34" s="111"/>
      <c r="AC34" s="111"/>
      <c r="AD34" s="111"/>
      <c r="AE34" s="111"/>
      <c r="AF34" s="111"/>
      <c r="AG34" s="111"/>
      <c r="AH34" s="111"/>
      <c r="AI34" s="111"/>
    </row>
    <row r="35" spans="1:35" ht="52.5" hidden="1" customHeight="1">
      <c r="A35" s="347"/>
      <c r="B35" s="348"/>
      <c r="C35" s="348"/>
      <c r="D35" s="348"/>
      <c r="E35" s="348"/>
      <c r="F35" s="348"/>
      <c r="G35" s="348"/>
      <c r="H35" s="349"/>
      <c r="I35" s="14" t="s">
        <v>60</v>
      </c>
      <c r="J35" s="12">
        <f t="shared" ref="J35:M38" si="10">J40+J62</f>
        <v>0</v>
      </c>
      <c r="K35" s="12">
        <f t="shared" si="10"/>
        <v>0</v>
      </c>
      <c r="L35" s="12">
        <f t="shared" si="10"/>
        <v>0</v>
      </c>
      <c r="M35" s="12">
        <f t="shared" si="10"/>
        <v>0</v>
      </c>
      <c r="N35" s="12"/>
      <c r="O35" s="32">
        <f t="shared" ref="O35:AH38" si="11">O40+O62</f>
        <v>0</v>
      </c>
      <c r="P35" s="12">
        <f t="shared" si="11"/>
        <v>0</v>
      </c>
      <c r="Q35" s="12">
        <f t="shared" si="11"/>
        <v>0</v>
      </c>
      <c r="R35" s="12">
        <f t="shared" si="11"/>
        <v>0</v>
      </c>
      <c r="S35" s="12">
        <f t="shared" si="11"/>
        <v>0</v>
      </c>
      <c r="T35" s="12">
        <f t="shared" si="11"/>
        <v>0</v>
      </c>
      <c r="U35" s="12">
        <f t="shared" si="11"/>
        <v>0</v>
      </c>
      <c r="V35" s="12">
        <f t="shared" si="11"/>
        <v>0</v>
      </c>
      <c r="W35" s="12">
        <f t="shared" si="11"/>
        <v>0</v>
      </c>
      <c r="X35" s="12">
        <f t="shared" si="11"/>
        <v>0</v>
      </c>
      <c r="Y35" s="12">
        <f t="shared" si="11"/>
        <v>0</v>
      </c>
      <c r="Z35" s="12">
        <f t="shared" si="11"/>
        <v>0</v>
      </c>
      <c r="AA35" s="12">
        <f t="shared" si="11"/>
        <v>0</v>
      </c>
      <c r="AB35" s="12">
        <f t="shared" si="11"/>
        <v>0</v>
      </c>
      <c r="AC35" s="12">
        <f t="shared" si="11"/>
        <v>0</v>
      </c>
      <c r="AD35" s="12">
        <f t="shared" si="11"/>
        <v>0</v>
      </c>
      <c r="AE35" s="12">
        <f t="shared" si="11"/>
        <v>0</v>
      </c>
      <c r="AF35" s="12">
        <f t="shared" si="11"/>
        <v>0</v>
      </c>
      <c r="AG35" s="12">
        <f t="shared" si="11"/>
        <v>0</v>
      </c>
      <c r="AH35" s="12">
        <f t="shared" si="11"/>
        <v>0</v>
      </c>
      <c r="AI35" s="111"/>
    </row>
    <row r="36" spans="1:35" ht="39.75" hidden="1" customHeight="1">
      <c r="A36" s="350"/>
      <c r="B36" s="351"/>
      <c r="C36" s="351"/>
      <c r="D36" s="351"/>
      <c r="E36" s="351"/>
      <c r="F36" s="351"/>
      <c r="G36" s="351"/>
      <c r="H36" s="352"/>
      <c r="I36" s="14" t="s">
        <v>61</v>
      </c>
      <c r="J36" s="12">
        <f t="shared" si="10"/>
        <v>7889.63</v>
      </c>
      <c r="K36" s="12">
        <f t="shared" si="10"/>
        <v>548.5</v>
      </c>
      <c r="L36" s="12">
        <f t="shared" si="10"/>
        <v>6008.8600000000006</v>
      </c>
      <c r="M36" s="12">
        <f t="shared" si="10"/>
        <v>1332.27</v>
      </c>
      <c r="N36" s="12"/>
      <c r="O36" s="12">
        <f t="shared" si="11"/>
        <v>9309.7099999999991</v>
      </c>
      <c r="P36" s="12">
        <f t="shared" si="11"/>
        <v>647.17999999999995</v>
      </c>
      <c r="Q36" s="12">
        <f t="shared" si="11"/>
        <v>61.019999999999996</v>
      </c>
      <c r="R36" s="12">
        <f t="shared" si="11"/>
        <v>0</v>
      </c>
      <c r="S36" s="12">
        <f t="shared" si="11"/>
        <v>27.12</v>
      </c>
      <c r="T36" s="12">
        <f t="shared" si="11"/>
        <v>0</v>
      </c>
      <c r="U36" s="12">
        <f t="shared" si="11"/>
        <v>33.9</v>
      </c>
      <c r="V36" s="12">
        <f t="shared" si="11"/>
        <v>0</v>
      </c>
      <c r="W36" s="12">
        <f t="shared" si="11"/>
        <v>0</v>
      </c>
      <c r="X36" s="12">
        <f t="shared" si="11"/>
        <v>0</v>
      </c>
      <c r="Y36" s="12">
        <f t="shared" si="11"/>
        <v>0</v>
      </c>
      <c r="Z36" s="12">
        <f t="shared" si="11"/>
        <v>61.019999999999996</v>
      </c>
      <c r="AA36" s="12">
        <f t="shared" si="11"/>
        <v>61.019999999999996</v>
      </c>
      <c r="AB36" s="12">
        <f t="shared" si="11"/>
        <v>0</v>
      </c>
      <c r="AC36" s="12">
        <f t="shared" si="11"/>
        <v>0</v>
      </c>
      <c r="AD36" s="12">
        <f t="shared" si="11"/>
        <v>-61.019999999999996</v>
      </c>
      <c r="AE36" s="12">
        <f>AE41+AE63</f>
        <v>-61.019999999999996</v>
      </c>
      <c r="AF36" s="12">
        <f t="shared" si="11"/>
        <v>0</v>
      </c>
      <c r="AG36" s="12">
        <f t="shared" si="11"/>
        <v>0</v>
      </c>
      <c r="AH36" s="12">
        <f t="shared" si="11"/>
        <v>0</v>
      </c>
      <c r="AI36" s="111"/>
    </row>
    <row r="37" spans="1:35" ht="25.5" hidden="1" customHeight="1">
      <c r="A37" s="350"/>
      <c r="B37" s="351"/>
      <c r="C37" s="351"/>
      <c r="D37" s="351"/>
      <c r="E37" s="351"/>
      <c r="F37" s="351"/>
      <c r="G37" s="351"/>
      <c r="H37" s="352"/>
      <c r="I37" s="14" t="s">
        <v>14</v>
      </c>
      <c r="J37" s="12">
        <f t="shared" si="10"/>
        <v>184347.46</v>
      </c>
      <c r="K37" s="12">
        <f t="shared" si="10"/>
        <v>89703.4</v>
      </c>
      <c r="L37" s="12">
        <f t="shared" si="10"/>
        <v>94644.06</v>
      </c>
      <c r="M37" s="12">
        <f t="shared" si="10"/>
        <v>0</v>
      </c>
      <c r="N37" s="12"/>
      <c r="O37" s="12">
        <f t="shared" si="11"/>
        <v>217529.99</v>
      </c>
      <c r="P37" s="12">
        <f t="shared" si="11"/>
        <v>105850</v>
      </c>
      <c r="Q37" s="12">
        <f t="shared" si="11"/>
        <v>0</v>
      </c>
      <c r="R37" s="12">
        <f t="shared" si="11"/>
        <v>0</v>
      </c>
      <c r="S37" s="12">
        <f t="shared" si="11"/>
        <v>0</v>
      </c>
      <c r="T37" s="12">
        <f t="shared" si="11"/>
        <v>0</v>
      </c>
      <c r="U37" s="12">
        <f t="shared" si="11"/>
        <v>0</v>
      </c>
      <c r="V37" s="12">
        <f t="shared" si="11"/>
        <v>0</v>
      </c>
      <c r="W37" s="12">
        <f t="shared" si="11"/>
        <v>0</v>
      </c>
      <c r="X37" s="12">
        <f t="shared" si="11"/>
        <v>0</v>
      </c>
      <c r="Y37" s="12">
        <f t="shared" si="11"/>
        <v>0</v>
      </c>
      <c r="Z37" s="12">
        <f t="shared" si="11"/>
        <v>0</v>
      </c>
      <c r="AA37" s="12">
        <f t="shared" si="11"/>
        <v>0</v>
      </c>
      <c r="AB37" s="12">
        <f t="shared" si="11"/>
        <v>0</v>
      </c>
      <c r="AC37" s="12">
        <f t="shared" si="11"/>
        <v>0</v>
      </c>
      <c r="AD37" s="12">
        <f t="shared" si="11"/>
        <v>0</v>
      </c>
      <c r="AE37" s="12">
        <f t="shared" si="11"/>
        <v>0</v>
      </c>
      <c r="AF37" s="12">
        <f t="shared" si="11"/>
        <v>0</v>
      </c>
      <c r="AG37" s="12">
        <f t="shared" si="11"/>
        <v>0</v>
      </c>
      <c r="AH37" s="12">
        <f t="shared" si="11"/>
        <v>0</v>
      </c>
      <c r="AI37" s="111"/>
    </row>
    <row r="38" spans="1:35" ht="25.5" hidden="1">
      <c r="A38" s="353"/>
      <c r="B38" s="354"/>
      <c r="C38" s="354"/>
      <c r="D38" s="354"/>
      <c r="E38" s="354"/>
      <c r="F38" s="354"/>
      <c r="G38" s="354"/>
      <c r="H38" s="355"/>
      <c r="I38" s="14" t="s">
        <v>13</v>
      </c>
      <c r="J38" s="12">
        <f t="shared" si="10"/>
        <v>0</v>
      </c>
      <c r="K38" s="12">
        <f t="shared" si="10"/>
        <v>0</v>
      </c>
      <c r="L38" s="12">
        <f t="shared" si="10"/>
        <v>0</v>
      </c>
      <c r="M38" s="12">
        <f t="shared" si="10"/>
        <v>0</v>
      </c>
      <c r="N38" s="12"/>
      <c r="O38" s="12">
        <f t="shared" si="11"/>
        <v>0</v>
      </c>
      <c r="P38" s="12">
        <f t="shared" si="11"/>
        <v>0</v>
      </c>
      <c r="Q38" s="12">
        <f t="shared" si="11"/>
        <v>0</v>
      </c>
      <c r="R38" s="12">
        <f t="shared" si="11"/>
        <v>0</v>
      </c>
      <c r="S38" s="12">
        <f t="shared" si="11"/>
        <v>0</v>
      </c>
      <c r="T38" s="12">
        <f t="shared" si="11"/>
        <v>0</v>
      </c>
      <c r="U38" s="12">
        <f t="shared" si="11"/>
        <v>0</v>
      </c>
      <c r="V38" s="12">
        <f t="shared" si="11"/>
        <v>0</v>
      </c>
      <c r="W38" s="12">
        <f t="shared" si="11"/>
        <v>0</v>
      </c>
      <c r="X38" s="12">
        <f t="shared" si="11"/>
        <v>0</v>
      </c>
      <c r="Y38" s="12">
        <f t="shared" si="11"/>
        <v>0</v>
      </c>
      <c r="Z38" s="12">
        <f t="shared" si="11"/>
        <v>0</v>
      </c>
      <c r="AA38" s="12">
        <f t="shared" si="11"/>
        <v>0</v>
      </c>
      <c r="AB38" s="12">
        <f t="shared" si="11"/>
        <v>0</v>
      </c>
      <c r="AC38" s="12">
        <f t="shared" si="11"/>
        <v>0</v>
      </c>
      <c r="AD38" s="12">
        <f t="shared" si="11"/>
        <v>0</v>
      </c>
      <c r="AE38" s="12">
        <f t="shared" si="11"/>
        <v>0</v>
      </c>
      <c r="AF38" s="12">
        <f t="shared" si="11"/>
        <v>0</v>
      </c>
      <c r="AG38" s="12">
        <f t="shared" si="11"/>
        <v>0</v>
      </c>
      <c r="AH38" s="12">
        <f t="shared" si="11"/>
        <v>0</v>
      </c>
      <c r="AI38" s="111"/>
    </row>
    <row r="39" spans="1:35" ht="33" hidden="1" customHeight="1">
      <c r="A39" s="44" t="s">
        <v>64</v>
      </c>
      <c r="B39" s="368" t="s">
        <v>45</v>
      </c>
      <c r="C39" s="369"/>
      <c r="D39" s="369"/>
      <c r="E39" s="369"/>
      <c r="F39" s="369"/>
      <c r="G39" s="369"/>
      <c r="H39" s="370"/>
      <c r="I39" s="312"/>
      <c r="J39" s="20"/>
      <c r="K39" s="20"/>
      <c r="L39" s="20"/>
      <c r="M39" s="20"/>
      <c r="N39" s="312"/>
      <c r="O39" s="110"/>
      <c r="P39" s="110"/>
      <c r="Q39" s="111"/>
      <c r="R39" s="111"/>
      <c r="S39" s="111"/>
      <c r="T39" s="111"/>
      <c r="U39" s="111"/>
      <c r="V39" s="111"/>
      <c r="W39" s="111"/>
      <c r="X39" s="111"/>
      <c r="Y39" s="111"/>
      <c r="Z39" s="111"/>
      <c r="AA39" s="111"/>
      <c r="AB39" s="111"/>
      <c r="AC39" s="111"/>
      <c r="AD39" s="111"/>
      <c r="AE39" s="111"/>
      <c r="AF39" s="111"/>
      <c r="AG39" s="111"/>
      <c r="AH39" s="111"/>
      <c r="AI39" s="111"/>
    </row>
    <row r="40" spans="1:35" ht="51" hidden="1">
      <c r="A40" s="444"/>
      <c r="B40" s="333"/>
      <c r="C40" s="334"/>
      <c r="D40" s="334"/>
      <c r="E40" s="334"/>
      <c r="F40" s="334"/>
      <c r="G40" s="334"/>
      <c r="H40" s="335"/>
      <c r="I40" s="14" t="s">
        <v>60</v>
      </c>
      <c r="J40" s="12">
        <v>0</v>
      </c>
      <c r="K40" s="12">
        <f>K44+K46</f>
        <v>0</v>
      </c>
      <c r="L40" s="12">
        <v>0</v>
      </c>
      <c r="M40" s="12">
        <f>M44+M46</f>
        <v>0</v>
      </c>
      <c r="N40" s="12"/>
      <c r="O40" s="32"/>
      <c r="P40" s="12">
        <f t="shared" ref="P40:AH40" si="12">P44+P46</f>
        <v>0</v>
      </c>
      <c r="Q40" s="12">
        <f t="shared" si="12"/>
        <v>0</v>
      </c>
      <c r="R40" s="12">
        <f t="shared" si="12"/>
        <v>0</v>
      </c>
      <c r="S40" s="12">
        <f t="shared" si="12"/>
        <v>0</v>
      </c>
      <c r="T40" s="12">
        <f t="shared" si="12"/>
        <v>0</v>
      </c>
      <c r="U40" s="12">
        <f t="shared" si="12"/>
        <v>0</v>
      </c>
      <c r="V40" s="12">
        <f t="shared" si="12"/>
        <v>0</v>
      </c>
      <c r="W40" s="12">
        <f t="shared" si="12"/>
        <v>0</v>
      </c>
      <c r="X40" s="12">
        <f t="shared" si="12"/>
        <v>0</v>
      </c>
      <c r="Y40" s="12">
        <f t="shared" si="12"/>
        <v>0</v>
      </c>
      <c r="Z40" s="12">
        <f t="shared" si="12"/>
        <v>0</v>
      </c>
      <c r="AA40" s="12">
        <f t="shared" si="12"/>
        <v>0</v>
      </c>
      <c r="AB40" s="12">
        <f t="shared" si="12"/>
        <v>0</v>
      </c>
      <c r="AC40" s="12">
        <f t="shared" si="12"/>
        <v>0</v>
      </c>
      <c r="AD40" s="12">
        <f t="shared" si="12"/>
        <v>0</v>
      </c>
      <c r="AE40" s="12">
        <f t="shared" si="12"/>
        <v>0</v>
      </c>
      <c r="AF40" s="12">
        <f t="shared" si="12"/>
        <v>0</v>
      </c>
      <c r="AG40" s="12">
        <f t="shared" si="12"/>
        <v>0</v>
      </c>
      <c r="AH40" s="12">
        <f t="shared" si="12"/>
        <v>0</v>
      </c>
      <c r="AI40" s="111"/>
    </row>
    <row r="41" spans="1:35" ht="38.25" hidden="1">
      <c r="A41" s="444"/>
      <c r="B41" s="336"/>
      <c r="C41" s="337"/>
      <c r="D41" s="337"/>
      <c r="E41" s="337"/>
      <c r="F41" s="337"/>
      <c r="G41" s="337"/>
      <c r="H41" s="338"/>
      <c r="I41" s="14" t="s">
        <v>61</v>
      </c>
      <c r="J41" s="12">
        <f>J52+J56+J58+J44+J46</f>
        <v>7750.63</v>
      </c>
      <c r="K41" s="12">
        <f>K52+K56+K58+K44+K46</f>
        <v>409.5</v>
      </c>
      <c r="L41" s="12">
        <f>L52+L56+L58+L44+L46</f>
        <v>6008.8600000000006</v>
      </c>
      <c r="M41" s="12">
        <f>M52+M56+M58+M44+M46</f>
        <v>1332.27</v>
      </c>
      <c r="N41" s="12"/>
      <c r="O41" s="12">
        <f>O52+O56+O58+O44+O46</f>
        <v>9145.73</v>
      </c>
      <c r="P41" s="12">
        <f>P52+P56+P58+P44+P46</f>
        <v>483.2</v>
      </c>
      <c r="Q41" s="12">
        <f t="shared" ref="Q41:AH41" si="13">Q52+Q56+Q58+Q44+Q46</f>
        <v>61.019999999999996</v>
      </c>
      <c r="R41" s="12">
        <f t="shared" si="13"/>
        <v>0</v>
      </c>
      <c r="S41" s="12">
        <f t="shared" si="13"/>
        <v>27.12</v>
      </c>
      <c r="T41" s="12">
        <f t="shared" si="13"/>
        <v>0</v>
      </c>
      <c r="U41" s="12">
        <f t="shared" si="13"/>
        <v>33.9</v>
      </c>
      <c r="V41" s="12">
        <f t="shared" si="13"/>
        <v>0</v>
      </c>
      <c r="W41" s="12">
        <f t="shared" si="13"/>
        <v>0</v>
      </c>
      <c r="X41" s="12">
        <f t="shared" si="13"/>
        <v>0</v>
      </c>
      <c r="Y41" s="12">
        <f t="shared" si="13"/>
        <v>0</v>
      </c>
      <c r="Z41" s="12">
        <f t="shared" si="13"/>
        <v>61.019999999999996</v>
      </c>
      <c r="AA41" s="12">
        <f t="shared" si="13"/>
        <v>61.019999999999996</v>
      </c>
      <c r="AB41" s="12">
        <f t="shared" si="13"/>
        <v>0</v>
      </c>
      <c r="AC41" s="12">
        <f t="shared" si="13"/>
        <v>0</v>
      </c>
      <c r="AD41" s="12">
        <f t="shared" si="13"/>
        <v>-61.019999999999996</v>
      </c>
      <c r="AE41" s="12">
        <f t="shared" si="13"/>
        <v>-61.019999999999996</v>
      </c>
      <c r="AF41" s="12">
        <f t="shared" si="13"/>
        <v>0</v>
      </c>
      <c r="AG41" s="12">
        <f t="shared" si="13"/>
        <v>0</v>
      </c>
      <c r="AH41" s="12">
        <f t="shared" si="13"/>
        <v>0</v>
      </c>
      <c r="AI41" s="111"/>
    </row>
    <row r="42" spans="1:35" ht="25.5" hidden="1">
      <c r="A42" s="444"/>
      <c r="B42" s="336"/>
      <c r="C42" s="337"/>
      <c r="D42" s="337"/>
      <c r="E42" s="337"/>
      <c r="F42" s="337"/>
      <c r="G42" s="337"/>
      <c r="H42" s="338"/>
      <c r="I42" s="14" t="s">
        <v>14</v>
      </c>
      <c r="J42" s="12">
        <f>J48</f>
        <v>184347.46</v>
      </c>
      <c r="K42" s="12">
        <f>K48</f>
        <v>89703.4</v>
      </c>
      <c r="L42" s="12">
        <f>L48</f>
        <v>94644.06</v>
      </c>
      <c r="M42" s="12">
        <f>M48</f>
        <v>0</v>
      </c>
      <c r="N42" s="12"/>
      <c r="O42" s="12">
        <f>O48</f>
        <v>217529.99</v>
      </c>
      <c r="P42" s="12">
        <f>P48</f>
        <v>105850</v>
      </c>
      <c r="Q42" s="12">
        <f t="shared" ref="Q42:AH42" si="14">Q48</f>
        <v>0</v>
      </c>
      <c r="R42" s="12">
        <f t="shared" si="14"/>
        <v>0</v>
      </c>
      <c r="S42" s="12">
        <f t="shared" si="14"/>
        <v>0</v>
      </c>
      <c r="T42" s="12">
        <f t="shared" si="14"/>
        <v>0</v>
      </c>
      <c r="U42" s="12">
        <f t="shared" si="14"/>
        <v>0</v>
      </c>
      <c r="V42" s="12">
        <f t="shared" si="14"/>
        <v>0</v>
      </c>
      <c r="W42" s="12">
        <f t="shared" si="14"/>
        <v>0</v>
      </c>
      <c r="X42" s="12">
        <f t="shared" si="14"/>
        <v>0</v>
      </c>
      <c r="Y42" s="12">
        <f t="shared" si="14"/>
        <v>0</v>
      </c>
      <c r="Z42" s="12">
        <f t="shared" si="14"/>
        <v>0</v>
      </c>
      <c r="AA42" s="12">
        <f t="shared" si="14"/>
        <v>0</v>
      </c>
      <c r="AB42" s="12">
        <f t="shared" si="14"/>
        <v>0</v>
      </c>
      <c r="AC42" s="12">
        <f t="shared" si="14"/>
        <v>0</v>
      </c>
      <c r="AD42" s="12">
        <f t="shared" si="14"/>
        <v>0</v>
      </c>
      <c r="AE42" s="12">
        <f t="shared" si="14"/>
        <v>0</v>
      </c>
      <c r="AF42" s="12">
        <f t="shared" si="14"/>
        <v>0</v>
      </c>
      <c r="AG42" s="12">
        <f t="shared" si="14"/>
        <v>0</v>
      </c>
      <c r="AH42" s="12">
        <f t="shared" si="14"/>
        <v>0</v>
      </c>
      <c r="AI42" s="111"/>
    </row>
    <row r="43" spans="1:35" ht="25.5" hidden="1">
      <c r="A43" s="444"/>
      <c r="B43" s="339"/>
      <c r="C43" s="340"/>
      <c r="D43" s="340"/>
      <c r="E43" s="340"/>
      <c r="F43" s="340"/>
      <c r="G43" s="340"/>
      <c r="H43" s="341"/>
      <c r="I43" s="14" t="s">
        <v>13</v>
      </c>
      <c r="J43" s="12">
        <v>0</v>
      </c>
      <c r="K43" s="12">
        <v>0</v>
      </c>
      <c r="L43" s="12">
        <v>0</v>
      </c>
      <c r="M43" s="12">
        <v>0</v>
      </c>
      <c r="N43" s="12"/>
      <c r="O43" s="12">
        <v>0</v>
      </c>
      <c r="P43" s="12"/>
      <c r="Q43" s="12"/>
      <c r="R43" s="12"/>
      <c r="S43" s="12"/>
      <c r="T43" s="12"/>
      <c r="U43" s="12"/>
      <c r="V43" s="12"/>
      <c r="W43" s="12"/>
      <c r="X43" s="12"/>
      <c r="Y43" s="12"/>
      <c r="Z43" s="12"/>
      <c r="AA43" s="12"/>
      <c r="AB43" s="12"/>
      <c r="AC43" s="12"/>
      <c r="AD43" s="12"/>
      <c r="AE43" s="12"/>
      <c r="AF43" s="12"/>
      <c r="AG43" s="12"/>
      <c r="AH43" s="12"/>
      <c r="AI43" s="111"/>
    </row>
    <row r="44" spans="1:35" ht="25.5" hidden="1" customHeight="1">
      <c r="A44" s="416" t="s">
        <v>65</v>
      </c>
      <c r="B44" s="183" t="s">
        <v>53</v>
      </c>
      <c r="C44" s="326">
        <v>600</v>
      </c>
      <c r="D44" s="326">
        <v>1100</v>
      </c>
      <c r="E44" s="326"/>
      <c r="F44" s="326"/>
      <c r="G44" s="306"/>
      <c r="H44" s="306"/>
      <c r="I44" s="324" t="s">
        <v>61</v>
      </c>
      <c r="J44" s="11">
        <f t="shared" ref="J44:J60" si="15">K44+L44+M44</f>
        <v>2858.34</v>
      </c>
      <c r="K44" s="11">
        <f>K45</f>
        <v>0</v>
      </c>
      <c r="L44" s="11">
        <f>L45</f>
        <v>2858.34</v>
      </c>
      <c r="M44" s="11">
        <f>M45</f>
        <v>0</v>
      </c>
      <c r="N44" s="11"/>
      <c r="O44" s="11">
        <f>O45</f>
        <v>3372.84</v>
      </c>
      <c r="P44" s="11">
        <f>P45</f>
        <v>0</v>
      </c>
      <c r="Q44" s="111"/>
      <c r="R44" s="111"/>
      <c r="S44" s="111"/>
      <c r="T44" s="111"/>
      <c r="U44" s="111"/>
      <c r="V44" s="111"/>
      <c r="W44" s="111"/>
      <c r="X44" s="111"/>
      <c r="Y44" s="111"/>
      <c r="Z44" s="111"/>
      <c r="AA44" s="111"/>
      <c r="AB44" s="111"/>
      <c r="AC44" s="111"/>
      <c r="AD44" s="111"/>
      <c r="AE44" s="111"/>
      <c r="AF44" s="111"/>
      <c r="AG44" s="111"/>
      <c r="AH44" s="111"/>
      <c r="AI44" s="111"/>
    </row>
    <row r="45" spans="1:35" hidden="1">
      <c r="A45" s="417"/>
      <c r="B45" s="8" t="s">
        <v>39</v>
      </c>
      <c r="C45" s="327"/>
      <c r="D45" s="327"/>
      <c r="E45" s="327"/>
      <c r="F45" s="327"/>
      <c r="G45" s="23">
        <v>2017</v>
      </c>
      <c r="H45" s="23">
        <v>2017</v>
      </c>
      <c r="I45" s="325"/>
      <c r="J45" s="32">
        <f t="shared" si="15"/>
        <v>2858.34</v>
      </c>
      <c r="K45" s="12">
        <v>0</v>
      </c>
      <c r="L45" s="60">
        <v>2858.34</v>
      </c>
      <c r="M45" s="60">
        <v>0</v>
      </c>
      <c r="N45" s="60"/>
      <c r="O45" s="60">
        <v>3372.84</v>
      </c>
      <c r="P45" s="60">
        <v>0</v>
      </c>
      <c r="Q45" s="111"/>
      <c r="R45" s="111"/>
      <c r="S45" s="111"/>
      <c r="T45" s="111"/>
      <c r="U45" s="111"/>
      <c r="V45" s="111"/>
      <c r="W45" s="111"/>
      <c r="X45" s="111"/>
      <c r="Y45" s="111"/>
      <c r="Z45" s="111"/>
      <c r="AA45" s="111"/>
      <c r="AB45" s="111"/>
      <c r="AC45" s="111"/>
      <c r="AD45" s="111"/>
      <c r="AE45" s="111"/>
      <c r="AF45" s="111"/>
      <c r="AG45" s="111"/>
      <c r="AH45" s="111"/>
      <c r="AI45" s="111"/>
    </row>
    <row r="46" spans="1:35" ht="25.5" hidden="1" customHeight="1">
      <c r="A46" s="359" t="s">
        <v>74</v>
      </c>
      <c r="B46" s="184" t="s">
        <v>54</v>
      </c>
      <c r="C46" s="361">
        <v>400</v>
      </c>
      <c r="D46" s="371">
        <v>720</v>
      </c>
      <c r="E46" s="326"/>
      <c r="F46" s="326"/>
      <c r="G46" s="313"/>
      <c r="H46" s="313"/>
      <c r="I46" s="324" t="s">
        <v>61</v>
      </c>
      <c r="J46" s="53">
        <f t="shared" si="15"/>
        <v>2041.3</v>
      </c>
      <c r="K46" s="53">
        <f>K47</f>
        <v>0</v>
      </c>
      <c r="L46" s="53">
        <f>L47</f>
        <v>2041.3</v>
      </c>
      <c r="M46" s="53">
        <f>M47</f>
        <v>0</v>
      </c>
      <c r="N46" s="53"/>
      <c r="O46" s="53">
        <f>O47</f>
        <v>2408.73</v>
      </c>
      <c r="P46" s="53">
        <f>P47</f>
        <v>0</v>
      </c>
      <c r="Q46" s="111"/>
      <c r="R46" s="111"/>
      <c r="S46" s="111"/>
      <c r="T46" s="111"/>
      <c r="U46" s="111"/>
      <c r="V46" s="111"/>
      <c r="W46" s="111"/>
      <c r="X46" s="111"/>
      <c r="Y46" s="111"/>
      <c r="Z46" s="111"/>
      <c r="AA46" s="111"/>
      <c r="AB46" s="111"/>
      <c r="AC46" s="111"/>
      <c r="AD46" s="111"/>
      <c r="AE46" s="111"/>
      <c r="AF46" s="111"/>
      <c r="AG46" s="111"/>
      <c r="AH46" s="111"/>
      <c r="AI46" s="111"/>
    </row>
    <row r="47" spans="1:35" hidden="1">
      <c r="A47" s="360"/>
      <c r="B47" s="4" t="s">
        <v>39</v>
      </c>
      <c r="C47" s="362"/>
      <c r="D47" s="372"/>
      <c r="E47" s="327"/>
      <c r="F47" s="402"/>
      <c r="G47" s="23">
        <v>2017</v>
      </c>
      <c r="H47" s="23">
        <v>2017</v>
      </c>
      <c r="I47" s="325"/>
      <c r="J47" s="32">
        <f t="shared" si="15"/>
        <v>2041.3</v>
      </c>
      <c r="K47" s="12">
        <v>0</v>
      </c>
      <c r="L47" s="12">
        <v>2041.3</v>
      </c>
      <c r="M47" s="12">
        <v>0</v>
      </c>
      <c r="N47" s="12"/>
      <c r="O47" s="12">
        <v>2408.73</v>
      </c>
      <c r="P47" s="12">
        <v>0</v>
      </c>
      <c r="Q47" s="111"/>
      <c r="R47" s="111"/>
      <c r="S47" s="111"/>
      <c r="T47" s="111"/>
      <c r="U47" s="111"/>
      <c r="V47" s="111"/>
      <c r="W47" s="111"/>
      <c r="X47" s="111"/>
      <c r="Y47" s="111"/>
      <c r="Z47" s="111"/>
      <c r="AA47" s="111"/>
      <c r="AB47" s="111"/>
      <c r="AC47" s="111"/>
      <c r="AD47" s="111"/>
      <c r="AE47" s="111"/>
      <c r="AF47" s="111"/>
      <c r="AG47" s="111"/>
      <c r="AH47" s="111"/>
      <c r="AI47" s="111"/>
    </row>
    <row r="48" spans="1:35" ht="25.5" hidden="1">
      <c r="A48" s="342" t="s">
        <v>75</v>
      </c>
      <c r="B48" s="185" t="s">
        <v>37</v>
      </c>
      <c r="C48" s="361" t="s">
        <v>18</v>
      </c>
      <c r="D48" s="361">
        <v>12000</v>
      </c>
      <c r="E48" s="326"/>
      <c r="F48" s="326"/>
      <c r="G48" s="330">
        <v>2016</v>
      </c>
      <c r="H48" s="330">
        <v>2017</v>
      </c>
      <c r="I48" s="50" t="s">
        <v>14</v>
      </c>
      <c r="J48" s="54">
        <f t="shared" si="15"/>
        <v>184347.46</v>
      </c>
      <c r="K48" s="54">
        <f>K49+K50+K51</f>
        <v>89703.4</v>
      </c>
      <c r="L48" s="54">
        <f>L49+L50+L51</f>
        <v>94644.06</v>
      </c>
      <c r="M48" s="54">
        <v>0</v>
      </c>
      <c r="N48" s="54"/>
      <c r="O48" s="54">
        <f>SUM(O49:O51)</f>
        <v>217529.99</v>
      </c>
      <c r="P48" s="54">
        <f>SUM(P49:P51)</f>
        <v>105850</v>
      </c>
      <c r="Q48" s="111"/>
      <c r="R48" s="111"/>
      <c r="S48" s="111"/>
      <c r="T48" s="111"/>
      <c r="U48" s="111"/>
      <c r="V48" s="111"/>
      <c r="W48" s="111"/>
      <c r="X48" s="111"/>
      <c r="Y48" s="111"/>
      <c r="Z48" s="111"/>
      <c r="AA48" s="111"/>
      <c r="AB48" s="111"/>
      <c r="AC48" s="111"/>
      <c r="AD48" s="111"/>
      <c r="AE48" s="111"/>
      <c r="AF48" s="111"/>
      <c r="AG48" s="111"/>
      <c r="AH48" s="111"/>
      <c r="AI48" s="111"/>
    </row>
    <row r="49" spans="1:35" hidden="1">
      <c r="A49" s="343"/>
      <c r="B49" s="422" t="s">
        <v>159</v>
      </c>
      <c r="C49" s="362"/>
      <c r="D49" s="362"/>
      <c r="E49" s="327"/>
      <c r="F49" s="327"/>
      <c r="G49" s="331"/>
      <c r="H49" s="331"/>
      <c r="I49" s="1" t="s">
        <v>43</v>
      </c>
      <c r="J49" s="12">
        <f t="shared" si="15"/>
        <v>175135.59</v>
      </c>
      <c r="K49" s="51">
        <v>85220.34</v>
      </c>
      <c r="L49" s="51">
        <v>89915.25</v>
      </c>
      <c r="M49" s="51">
        <v>0</v>
      </c>
      <c r="N49" s="51"/>
      <c r="O49" s="51">
        <v>206660</v>
      </c>
      <c r="P49" s="51">
        <v>100560</v>
      </c>
      <c r="Q49" s="111"/>
      <c r="R49" s="111"/>
      <c r="S49" s="111"/>
      <c r="T49" s="111"/>
      <c r="U49" s="111"/>
      <c r="V49" s="111"/>
      <c r="W49" s="111"/>
      <c r="X49" s="111"/>
      <c r="Y49" s="111"/>
      <c r="Z49" s="111"/>
      <c r="AA49" s="111"/>
      <c r="AB49" s="111"/>
      <c r="AC49" s="111"/>
      <c r="AD49" s="111"/>
      <c r="AE49" s="111"/>
      <c r="AF49" s="111"/>
      <c r="AG49" s="111"/>
      <c r="AH49" s="111"/>
      <c r="AI49" s="111"/>
    </row>
    <row r="50" spans="1:35" hidden="1">
      <c r="A50" s="308"/>
      <c r="B50" s="423"/>
      <c r="C50" s="362"/>
      <c r="D50" s="362"/>
      <c r="E50" s="327"/>
      <c r="F50" s="327"/>
      <c r="G50" s="331"/>
      <c r="H50" s="331"/>
      <c r="I50" s="1" t="s">
        <v>42</v>
      </c>
      <c r="J50" s="12">
        <f t="shared" si="15"/>
        <v>8754.2400000000016</v>
      </c>
      <c r="K50" s="51">
        <v>4262.72</v>
      </c>
      <c r="L50" s="51">
        <v>4491.5200000000004</v>
      </c>
      <c r="M50" s="51">
        <v>0</v>
      </c>
      <c r="N50" s="51"/>
      <c r="O50" s="51">
        <v>10329.99</v>
      </c>
      <c r="P50" s="51">
        <v>5030</v>
      </c>
      <c r="Q50" s="111"/>
      <c r="R50" s="111"/>
      <c r="S50" s="111"/>
      <c r="T50" s="111"/>
      <c r="U50" s="111"/>
      <c r="V50" s="111"/>
      <c r="W50" s="111"/>
      <c r="X50" s="111"/>
      <c r="Y50" s="111"/>
      <c r="Z50" s="111"/>
      <c r="AA50" s="111"/>
      <c r="AB50" s="111"/>
      <c r="AC50" s="111"/>
      <c r="AD50" s="111"/>
      <c r="AE50" s="111"/>
      <c r="AF50" s="111"/>
      <c r="AG50" s="111"/>
      <c r="AH50" s="111"/>
      <c r="AI50" s="111"/>
    </row>
    <row r="51" spans="1:35" hidden="1">
      <c r="A51" s="308"/>
      <c r="B51" s="424"/>
      <c r="C51" s="363"/>
      <c r="D51" s="363"/>
      <c r="E51" s="364"/>
      <c r="F51" s="364"/>
      <c r="G51" s="332"/>
      <c r="H51" s="332"/>
      <c r="I51" s="1" t="s">
        <v>44</v>
      </c>
      <c r="J51" s="12">
        <f t="shared" si="15"/>
        <v>457.63</v>
      </c>
      <c r="K51" s="51">
        <v>220.34</v>
      </c>
      <c r="L51" s="51">
        <v>237.29</v>
      </c>
      <c r="M51" s="51">
        <v>0</v>
      </c>
      <c r="N51" s="51"/>
      <c r="O51" s="51">
        <v>540</v>
      </c>
      <c r="P51" s="51">
        <v>260</v>
      </c>
      <c r="Q51" s="111"/>
      <c r="R51" s="111"/>
      <c r="S51" s="111"/>
      <c r="T51" s="111"/>
      <c r="U51" s="111"/>
      <c r="V51" s="111"/>
      <c r="W51" s="111"/>
      <c r="X51" s="111"/>
      <c r="Y51" s="111"/>
      <c r="Z51" s="111"/>
      <c r="AA51" s="111"/>
      <c r="AB51" s="111"/>
      <c r="AC51" s="111"/>
      <c r="AD51" s="111"/>
      <c r="AE51" s="111"/>
      <c r="AF51" s="111"/>
      <c r="AG51" s="111"/>
      <c r="AH51" s="111"/>
      <c r="AI51" s="111"/>
    </row>
    <row r="52" spans="1:35" s="304" customFormat="1" ht="39.75" customHeight="1">
      <c r="A52" s="342" t="s">
        <v>76</v>
      </c>
      <c r="B52" s="185" t="s">
        <v>55</v>
      </c>
      <c r="C52" s="361">
        <v>110</v>
      </c>
      <c r="D52" s="386">
        <v>285</v>
      </c>
      <c r="E52" s="326"/>
      <c r="F52" s="326"/>
      <c r="G52" s="307">
        <v>2016</v>
      </c>
      <c r="H52" s="307">
        <v>2017</v>
      </c>
      <c r="I52" s="427" t="s">
        <v>61</v>
      </c>
      <c r="J52" s="53">
        <f t="shared" si="15"/>
        <v>1357.71</v>
      </c>
      <c r="K52" s="53">
        <f>K53+K55</f>
        <v>409.5</v>
      </c>
      <c r="L52" s="53">
        <f>L53+L55</f>
        <v>0</v>
      </c>
      <c r="M52" s="53">
        <f>M53+M55</f>
        <v>948.21</v>
      </c>
      <c r="N52" s="53"/>
      <c r="O52" s="53">
        <f>O53+O55</f>
        <v>1602.0900000000001</v>
      </c>
      <c r="P52" s="214">
        <f>P53+P55</f>
        <v>483.2</v>
      </c>
      <c r="Q52" s="12">
        <f>Q53</f>
        <v>61.019999999999996</v>
      </c>
      <c r="R52" s="12">
        <f t="shared" ref="R52:AD53" si="16">R53</f>
        <v>0</v>
      </c>
      <c r="S52" s="12">
        <f t="shared" si="16"/>
        <v>27.12</v>
      </c>
      <c r="T52" s="12">
        <f t="shared" si="16"/>
        <v>0</v>
      </c>
      <c r="U52" s="12">
        <f t="shared" si="16"/>
        <v>33.9</v>
      </c>
      <c r="V52" s="12">
        <f t="shared" si="16"/>
        <v>0</v>
      </c>
      <c r="W52" s="12">
        <f t="shared" si="16"/>
        <v>0</v>
      </c>
      <c r="X52" s="12">
        <f t="shared" si="16"/>
        <v>0</v>
      </c>
      <c r="Y52" s="12">
        <f t="shared" si="16"/>
        <v>0</v>
      </c>
      <c r="Z52" s="12">
        <f t="shared" si="16"/>
        <v>61.019999999999996</v>
      </c>
      <c r="AA52" s="12">
        <f t="shared" si="16"/>
        <v>61.019999999999996</v>
      </c>
      <c r="AB52" s="12">
        <f t="shared" si="16"/>
        <v>0</v>
      </c>
      <c r="AC52" s="12">
        <f t="shared" si="16"/>
        <v>0</v>
      </c>
      <c r="AD52" s="12">
        <f>AD53</f>
        <v>-61.019999999999996</v>
      </c>
      <c r="AE52" s="12">
        <f>AE53</f>
        <v>-61.019999999999996</v>
      </c>
      <c r="AF52" s="12">
        <f>AF53</f>
        <v>0</v>
      </c>
      <c r="AG52" s="12">
        <f>AG53</f>
        <v>0</v>
      </c>
      <c r="AH52" s="12">
        <f>AH53</f>
        <v>0</v>
      </c>
      <c r="AI52" s="466" t="s">
        <v>199</v>
      </c>
    </row>
    <row r="53" spans="1:35" s="278" customFormat="1" ht="12.75">
      <c r="A53" s="343"/>
      <c r="B53" s="8" t="s">
        <v>39</v>
      </c>
      <c r="C53" s="362"/>
      <c r="D53" s="387"/>
      <c r="E53" s="327"/>
      <c r="F53" s="327"/>
      <c r="G53" s="307">
        <v>2016</v>
      </c>
      <c r="H53" s="307">
        <v>2016</v>
      </c>
      <c r="I53" s="428"/>
      <c r="J53" s="32">
        <f t="shared" si="15"/>
        <v>409.5</v>
      </c>
      <c r="K53" s="12">
        <v>409.5</v>
      </c>
      <c r="L53" s="12">
        <v>0</v>
      </c>
      <c r="M53" s="12">
        <v>0</v>
      </c>
      <c r="N53" s="12"/>
      <c r="O53" s="12">
        <v>483.2</v>
      </c>
      <c r="P53" s="12">
        <v>483.2</v>
      </c>
      <c r="Q53" s="277">
        <f>Q54</f>
        <v>61.019999999999996</v>
      </c>
      <c r="R53" s="277">
        <f t="shared" si="16"/>
        <v>0</v>
      </c>
      <c r="S53" s="277">
        <f t="shared" si="16"/>
        <v>27.12</v>
      </c>
      <c r="T53" s="277">
        <f t="shared" si="16"/>
        <v>0</v>
      </c>
      <c r="U53" s="277">
        <f t="shared" si="16"/>
        <v>33.9</v>
      </c>
      <c r="V53" s="277">
        <f t="shared" si="16"/>
        <v>0</v>
      </c>
      <c r="W53" s="277">
        <f t="shared" si="16"/>
        <v>0</v>
      </c>
      <c r="X53" s="277">
        <f t="shared" si="16"/>
        <v>0</v>
      </c>
      <c r="Y53" s="277">
        <f t="shared" si="16"/>
        <v>0</v>
      </c>
      <c r="Z53" s="277">
        <f t="shared" si="16"/>
        <v>61.019999999999996</v>
      </c>
      <c r="AA53" s="277">
        <f t="shared" si="16"/>
        <v>61.019999999999996</v>
      </c>
      <c r="AB53" s="277">
        <f t="shared" si="16"/>
        <v>0</v>
      </c>
      <c r="AC53" s="277">
        <f t="shared" si="16"/>
        <v>0</v>
      </c>
      <c r="AD53" s="277">
        <f t="shared" si="16"/>
        <v>-61.019999999999996</v>
      </c>
      <c r="AE53" s="277">
        <f>AE54</f>
        <v>-61.019999999999996</v>
      </c>
      <c r="AF53" s="277">
        <f>AF54</f>
        <v>0</v>
      </c>
      <c r="AG53" s="277">
        <f>AG54</f>
        <v>0</v>
      </c>
      <c r="AH53" s="277">
        <f>AH54</f>
        <v>0</v>
      </c>
      <c r="AI53" s="467"/>
    </row>
    <row r="54" spans="1:35" s="280" customFormat="1" ht="12.75">
      <c r="A54" s="343"/>
      <c r="B54" s="275" t="s">
        <v>177</v>
      </c>
      <c r="C54" s="362"/>
      <c r="D54" s="387"/>
      <c r="E54" s="327"/>
      <c r="F54" s="327"/>
      <c r="G54" s="276"/>
      <c r="H54" s="276"/>
      <c r="I54" s="428"/>
      <c r="J54" s="223"/>
      <c r="K54" s="199"/>
      <c r="L54" s="199"/>
      <c r="M54" s="199"/>
      <c r="N54" s="199"/>
      <c r="O54" s="199"/>
      <c r="P54" s="199">
        <f>R54+T54+V54+X54</f>
        <v>0</v>
      </c>
      <c r="Q54" s="199">
        <f>S54+U54+W54+Y54</f>
        <v>61.019999999999996</v>
      </c>
      <c r="R54" s="279">
        <v>0</v>
      </c>
      <c r="S54" s="279">
        <f>27.12</f>
        <v>27.12</v>
      </c>
      <c r="T54" s="279">
        <v>0</v>
      </c>
      <c r="U54" s="279">
        <f>13.56+20.34</f>
        <v>33.9</v>
      </c>
      <c r="V54" s="279"/>
      <c r="W54" s="279"/>
      <c r="X54" s="279"/>
      <c r="Y54" s="279"/>
      <c r="Z54" s="279">
        <f>AA54</f>
        <v>61.019999999999996</v>
      </c>
      <c r="AA54" s="279">
        <f>27.12+13.56+20.34</f>
        <v>61.019999999999996</v>
      </c>
      <c r="AB54" s="279"/>
      <c r="AC54" s="279"/>
      <c r="AD54" s="279">
        <f>P54-Q54</f>
        <v>-61.019999999999996</v>
      </c>
      <c r="AE54" s="279">
        <f>AD54</f>
        <v>-61.019999999999996</v>
      </c>
      <c r="AF54" s="279"/>
      <c r="AG54" s="279"/>
      <c r="AH54" s="279"/>
      <c r="AI54" s="467"/>
    </row>
    <row r="55" spans="1:35" s="278" customFormat="1" ht="12.75">
      <c r="A55" s="418"/>
      <c r="B55" s="8" t="s">
        <v>41</v>
      </c>
      <c r="C55" s="363"/>
      <c r="D55" s="388"/>
      <c r="E55" s="364"/>
      <c r="F55" s="364"/>
      <c r="G55" s="307">
        <v>2018</v>
      </c>
      <c r="H55" s="307">
        <v>2018</v>
      </c>
      <c r="I55" s="451"/>
      <c r="J55" s="32">
        <f t="shared" si="15"/>
        <v>948.21</v>
      </c>
      <c r="K55" s="32">
        <v>0</v>
      </c>
      <c r="L55" s="32">
        <v>0</v>
      </c>
      <c r="M55" s="32">
        <v>948.21</v>
      </c>
      <c r="N55" s="32"/>
      <c r="O55" s="32">
        <v>1118.8900000000001</v>
      </c>
      <c r="P55" s="32">
        <v>0</v>
      </c>
      <c r="Q55" s="277"/>
      <c r="R55" s="277"/>
      <c r="S55" s="277"/>
      <c r="T55" s="277"/>
      <c r="U55" s="277"/>
      <c r="V55" s="277"/>
      <c r="W55" s="277"/>
      <c r="X55" s="277"/>
      <c r="Y55" s="277"/>
      <c r="Z55" s="277"/>
      <c r="AA55" s="277"/>
      <c r="AB55" s="277"/>
      <c r="AC55" s="277"/>
      <c r="AD55" s="277"/>
      <c r="AE55" s="277"/>
      <c r="AF55" s="277"/>
      <c r="AG55" s="277"/>
      <c r="AH55" s="277"/>
      <c r="AI55" s="468"/>
    </row>
    <row r="56" spans="1:35" s="278" customFormat="1" ht="25.5" hidden="1" customHeight="1">
      <c r="A56" s="342" t="s">
        <v>77</v>
      </c>
      <c r="B56" s="186" t="s">
        <v>56</v>
      </c>
      <c r="C56" s="361">
        <v>110</v>
      </c>
      <c r="D56" s="361">
        <v>670</v>
      </c>
      <c r="E56" s="326"/>
      <c r="F56" s="326"/>
      <c r="G56" s="306"/>
      <c r="H56" s="306"/>
      <c r="I56" s="427" t="s">
        <v>61</v>
      </c>
      <c r="J56" s="11">
        <f t="shared" si="15"/>
        <v>879.31</v>
      </c>
      <c r="K56" s="11">
        <f t="shared" ref="K56:P56" si="17">K57</f>
        <v>0</v>
      </c>
      <c r="L56" s="11">
        <f t="shared" si="17"/>
        <v>879.31</v>
      </c>
      <c r="M56" s="11">
        <f t="shared" si="17"/>
        <v>0</v>
      </c>
      <c r="N56" s="11"/>
      <c r="O56" s="11">
        <f t="shared" si="17"/>
        <v>1037.5899999999999</v>
      </c>
      <c r="P56" s="11">
        <f t="shared" si="17"/>
        <v>0</v>
      </c>
      <c r="Q56" s="277"/>
      <c r="R56" s="277"/>
      <c r="S56" s="277"/>
      <c r="T56" s="277"/>
      <c r="U56" s="277"/>
      <c r="V56" s="277"/>
      <c r="W56" s="277"/>
      <c r="X56" s="277"/>
      <c r="Y56" s="277"/>
      <c r="Z56" s="277"/>
      <c r="AA56" s="277"/>
      <c r="AB56" s="277"/>
      <c r="AC56" s="277"/>
      <c r="AD56" s="277"/>
      <c r="AE56" s="277"/>
      <c r="AF56" s="277"/>
      <c r="AG56" s="277"/>
      <c r="AH56" s="277"/>
      <c r="AI56" s="277"/>
    </row>
    <row r="57" spans="1:35" hidden="1">
      <c r="A57" s="343"/>
      <c r="B57" s="8" t="s">
        <v>39</v>
      </c>
      <c r="C57" s="362"/>
      <c r="D57" s="362"/>
      <c r="E57" s="327"/>
      <c r="F57" s="327"/>
      <c r="G57" s="307">
        <v>2017</v>
      </c>
      <c r="H57" s="307">
        <v>2017</v>
      </c>
      <c r="I57" s="428"/>
      <c r="J57" s="12">
        <f t="shared" si="15"/>
        <v>879.31</v>
      </c>
      <c r="K57" s="32">
        <v>0</v>
      </c>
      <c r="L57" s="32">
        <v>879.31</v>
      </c>
      <c r="M57" s="32">
        <v>0</v>
      </c>
      <c r="N57" s="32"/>
      <c r="O57" s="32">
        <v>1037.5899999999999</v>
      </c>
      <c r="P57" s="32">
        <v>0</v>
      </c>
      <c r="Q57" s="111"/>
      <c r="R57" s="111"/>
      <c r="S57" s="111"/>
      <c r="T57" s="111"/>
      <c r="U57" s="111"/>
      <c r="V57" s="111"/>
      <c r="W57" s="111"/>
      <c r="X57" s="111"/>
      <c r="Y57" s="111"/>
      <c r="Z57" s="111"/>
      <c r="AA57" s="111"/>
      <c r="AB57" s="111"/>
      <c r="AC57" s="111"/>
      <c r="AD57" s="111"/>
      <c r="AE57" s="111"/>
      <c r="AF57" s="111"/>
      <c r="AG57" s="111"/>
      <c r="AH57" s="111"/>
      <c r="AI57" s="111"/>
    </row>
    <row r="58" spans="1:35" ht="25.5" hidden="1" customHeight="1">
      <c r="A58" s="342" t="s">
        <v>78</v>
      </c>
      <c r="B58" s="185" t="s">
        <v>57</v>
      </c>
      <c r="C58" s="386">
        <v>110</v>
      </c>
      <c r="D58" s="386">
        <v>110</v>
      </c>
      <c r="E58" s="389"/>
      <c r="F58" s="386"/>
      <c r="G58" s="313">
        <v>2017</v>
      </c>
      <c r="H58" s="313">
        <v>2018</v>
      </c>
      <c r="I58" s="324" t="s">
        <v>61</v>
      </c>
      <c r="J58" s="53">
        <f t="shared" si="15"/>
        <v>613.97</v>
      </c>
      <c r="K58" s="53">
        <f>K59+K60</f>
        <v>0</v>
      </c>
      <c r="L58" s="53">
        <f>L59+L60</f>
        <v>229.91</v>
      </c>
      <c r="M58" s="53">
        <f>M59+M60</f>
        <v>384.06</v>
      </c>
      <c r="N58" s="53"/>
      <c r="O58" s="53">
        <f>O59+O60</f>
        <v>724.48</v>
      </c>
      <c r="P58" s="53">
        <f>P59+P60</f>
        <v>0</v>
      </c>
      <c r="Q58" s="111"/>
      <c r="R58" s="111"/>
      <c r="S58" s="111"/>
      <c r="T58" s="111"/>
      <c r="U58" s="111"/>
      <c r="V58" s="111"/>
      <c r="W58" s="111"/>
      <c r="X58" s="111"/>
      <c r="Y58" s="111"/>
      <c r="Z58" s="111"/>
      <c r="AA58" s="111"/>
      <c r="AB58" s="111"/>
      <c r="AC58" s="111"/>
      <c r="AD58" s="111"/>
      <c r="AE58" s="111"/>
      <c r="AF58" s="111"/>
      <c r="AG58" s="111"/>
      <c r="AH58" s="111"/>
      <c r="AI58" s="111"/>
    </row>
    <row r="59" spans="1:35" hidden="1">
      <c r="A59" s="343"/>
      <c r="B59" s="8" t="s">
        <v>39</v>
      </c>
      <c r="C59" s="387"/>
      <c r="D59" s="387"/>
      <c r="E59" s="390"/>
      <c r="F59" s="425"/>
      <c r="G59" s="23">
        <v>2017</v>
      </c>
      <c r="H59" s="23">
        <v>2017</v>
      </c>
      <c r="I59" s="452"/>
      <c r="J59" s="32">
        <f t="shared" si="15"/>
        <v>229.91</v>
      </c>
      <c r="K59" s="32">
        <v>0</v>
      </c>
      <c r="L59" s="32">
        <v>229.91</v>
      </c>
      <c r="M59" s="32">
        <v>0</v>
      </c>
      <c r="N59" s="32"/>
      <c r="O59" s="32">
        <v>271.29000000000002</v>
      </c>
      <c r="P59" s="32">
        <v>0</v>
      </c>
      <c r="Q59" s="111"/>
      <c r="R59" s="111"/>
      <c r="S59" s="111"/>
      <c r="T59" s="111"/>
      <c r="U59" s="111"/>
      <c r="V59" s="111"/>
      <c r="W59" s="111"/>
      <c r="X59" s="111"/>
      <c r="Y59" s="111"/>
      <c r="Z59" s="111"/>
      <c r="AA59" s="111"/>
      <c r="AB59" s="111"/>
      <c r="AC59" s="111"/>
      <c r="AD59" s="111"/>
      <c r="AE59" s="111"/>
      <c r="AF59" s="111"/>
      <c r="AG59" s="111"/>
      <c r="AH59" s="111"/>
      <c r="AI59" s="111"/>
    </row>
    <row r="60" spans="1:35" hidden="1">
      <c r="A60" s="418"/>
      <c r="B60" s="8" t="s">
        <v>41</v>
      </c>
      <c r="C60" s="388"/>
      <c r="D60" s="388"/>
      <c r="E60" s="391"/>
      <c r="F60" s="426"/>
      <c r="G60" s="23">
        <v>2018</v>
      </c>
      <c r="H60" s="23">
        <v>2018</v>
      </c>
      <c r="I60" s="325"/>
      <c r="J60" s="32">
        <f t="shared" si="15"/>
        <v>384.06</v>
      </c>
      <c r="K60" s="32">
        <v>0</v>
      </c>
      <c r="L60" s="32">
        <v>0</v>
      </c>
      <c r="M60" s="32">
        <v>384.06</v>
      </c>
      <c r="N60" s="32"/>
      <c r="O60" s="32">
        <v>453.19</v>
      </c>
      <c r="P60" s="32">
        <v>0</v>
      </c>
      <c r="Q60" s="111"/>
      <c r="R60" s="111"/>
      <c r="S60" s="111"/>
      <c r="T60" s="111"/>
      <c r="U60" s="111"/>
      <c r="V60" s="111"/>
      <c r="W60" s="111"/>
      <c r="X60" s="111"/>
      <c r="Y60" s="111"/>
      <c r="Z60" s="111"/>
      <c r="AA60" s="111"/>
      <c r="AB60" s="111"/>
      <c r="AC60" s="111"/>
      <c r="AD60" s="111"/>
      <c r="AE60" s="111"/>
      <c r="AF60" s="111"/>
      <c r="AG60" s="111"/>
      <c r="AH60" s="111"/>
      <c r="AI60" s="111"/>
    </row>
    <row r="61" spans="1:35" ht="15" hidden="1" customHeight="1">
      <c r="A61" s="383" t="s">
        <v>66</v>
      </c>
      <c r="B61" s="474" t="s">
        <v>49</v>
      </c>
      <c r="C61" s="475"/>
      <c r="D61" s="475"/>
      <c r="E61" s="475"/>
      <c r="F61" s="475"/>
      <c r="G61" s="475"/>
      <c r="H61" s="476"/>
      <c r="I61" s="312"/>
      <c r="J61" s="20"/>
      <c r="K61" s="20"/>
      <c r="L61" s="20"/>
      <c r="M61" s="20"/>
      <c r="N61" s="20"/>
      <c r="O61" s="20"/>
      <c r="P61" s="20"/>
      <c r="Q61" s="111"/>
      <c r="R61" s="111"/>
      <c r="S61" s="111"/>
      <c r="T61" s="111"/>
      <c r="U61" s="111"/>
      <c r="V61" s="111"/>
      <c r="W61" s="111"/>
      <c r="X61" s="111"/>
      <c r="Y61" s="111"/>
      <c r="Z61" s="111"/>
      <c r="AA61" s="111"/>
      <c r="AB61" s="111"/>
      <c r="AC61" s="111"/>
      <c r="AD61" s="111"/>
      <c r="AE61" s="111"/>
      <c r="AF61" s="111"/>
      <c r="AG61" s="111"/>
      <c r="AH61" s="111"/>
      <c r="AI61" s="111"/>
    </row>
    <row r="62" spans="1:35" ht="51" hidden="1">
      <c r="A62" s="384"/>
      <c r="B62" s="477"/>
      <c r="C62" s="478"/>
      <c r="D62" s="478"/>
      <c r="E62" s="478"/>
      <c r="F62" s="478"/>
      <c r="G62" s="478"/>
      <c r="H62" s="479"/>
      <c r="I62" s="14" t="s">
        <v>60</v>
      </c>
      <c r="J62" s="51">
        <v>0</v>
      </c>
      <c r="K62" s="51">
        <v>0</v>
      </c>
      <c r="L62" s="51">
        <v>0</v>
      </c>
      <c r="M62" s="51">
        <v>0</v>
      </c>
      <c r="N62" s="51"/>
      <c r="O62" s="51">
        <v>0</v>
      </c>
      <c r="P62" s="51">
        <v>0</v>
      </c>
      <c r="Q62" s="51">
        <v>0</v>
      </c>
      <c r="R62" s="51">
        <v>0</v>
      </c>
      <c r="S62" s="51">
        <v>0</v>
      </c>
      <c r="T62" s="51">
        <v>0</v>
      </c>
      <c r="U62" s="51">
        <v>0</v>
      </c>
      <c r="V62" s="51">
        <v>0</v>
      </c>
      <c r="W62" s="51">
        <v>0</v>
      </c>
      <c r="X62" s="51">
        <v>0</v>
      </c>
      <c r="Y62" s="51">
        <v>0</v>
      </c>
      <c r="Z62" s="51">
        <v>0</v>
      </c>
      <c r="AA62" s="51">
        <v>0</v>
      </c>
      <c r="AB62" s="51">
        <v>0</v>
      </c>
      <c r="AC62" s="51">
        <v>0</v>
      </c>
      <c r="AD62" s="51">
        <v>0</v>
      </c>
      <c r="AE62" s="51">
        <v>0</v>
      </c>
      <c r="AF62" s="51">
        <v>0</v>
      </c>
      <c r="AG62" s="51">
        <v>0</v>
      </c>
      <c r="AH62" s="51">
        <v>0</v>
      </c>
      <c r="AI62" s="111"/>
    </row>
    <row r="63" spans="1:35" ht="38.25" hidden="1">
      <c r="A63" s="384"/>
      <c r="B63" s="477"/>
      <c r="C63" s="478"/>
      <c r="D63" s="478"/>
      <c r="E63" s="478"/>
      <c r="F63" s="478"/>
      <c r="G63" s="478"/>
      <c r="H63" s="479"/>
      <c r="I63" s="14" t="s">
        <v>61</v>
      </c>
      <c r="J63" s="12">
        <f>J66</f>
        <v>139</v>
      </c>
      <c r="K63" s="12">
        <f>K66</f>
        <v>139</v>
      </c>
      <c r="L63" s="12">
        <f>L66</f>
        <v>0</v>
      </c>
      <c r="M63" s="12">
        <f>M66</f>
        <v>0</v>
      </c>
      <c r="N63" s="12"/>
      <c r="O63" s="12">
        <f>O66</f>
        <v>163.98</v>
      </c>
      <c r="P63" s="12">
        <f t="shared" ref="P63:AH63" si="18">P66</f>
        <v>163.98</v>
      </c>
      <c r="Q63" s="12">
        <f t="shared" si="18"/>
        <v>0</v>
      </c>
      <c r="R63" s="12">
        <f t="shared" si="18"/>
        <v>0</v>
      </c>
      <c r="S63" s="12">
        <f t="shared" si="18"/>
        <v>0</v>
      </c>
      <c r="T63" s="12">
        <f t="shared" si="18"/>
        <v>0</v>
      </c>
      <c r="U63" s="12">
        <f t="shared" si="18"/>
        <v>0</v>
      </c>
      <c r="V63" s="12">
        <f t="shared" si="18"/>
        <v>0</v>
      </c>
      <c r="W63" s="12">
        <f t="shared" si="18"/>
        <v>0</v>
      </c>
      <c r="X63" s="12">
        <f t="shared" si="18"/>
        <v>0</v>
      </c>
      <c r="Y63" s="12">
        <f t="shared" si="18"/>
        <v>0</v>
      </c>
      <c r="Z63" s="12">
        <f t="shared" si="18"/>
        <v>0</v>
      </c>
      <c r="AA63" s="12">
        <f t="shared" si="18"/>
        <v>0</v>
      </c>
      <c r="AB63" s="12">
        <f t="shared" si="18"/>
        <v>0</v>
      </c>
      <c r="AC63" s="12">
        <f t="shared" si="18"/>
        <v>0</v>
      </c>
      <c r="AD63" s="12">
        <f t="shared" si="18"/>
        <v>0</v>
      </c>
      <c r="AE63" s="12">
        <f t="shared" si="18"/>
        <v>0</v>
      </c>
      <c r="AF63" s="12">
        <f t="shared" si="18"/>
        <v>0</v>
      </c>
      <c r="AG63" s="12">
        <f t="shared" si="18"/>
        <v>0</v>
      </c>
      <c r="AH63" s="12">
        <f t="shared" si="18"/>
        <v>0</v>
      </c>
      <c r="AI63" s="111"/>
    </row>
    <row r="64" spans="1:35" ht="25.5" hidden="1">
      <c r="A64" s="384"/>
      <c r="B64" s="477"/>
      <c r="C64" s="478"/>
      <c r="D64" s="478"/>
      <c r="E64" s="478"/>
      <c r="F64" s="478"/>
      <c r="G64" s="478"/>
      <c r="H64" s="479"/>
      <c r="I64" s="14" t="s">
        <v>14</v>
      </c>
      <c r="J64" s="51">
        <v>0</v>
      </c>
      <c r="K64" s="51">
        <v>0</v>
      </c>
      <c r="L64" s="51">
        <v>0</v>
      </c>
      <c r="M64" s="51">
        <v>0</v>
      </c>
      <c r="N64" s="51"/>
      <c r="O64" s="51">
        <v>0</v>
      </c>
      <c r="P64" s="51">
        <v>0</v>
      </c>
      <c r="Q64" s="51">
        <v>0</v>
      </c>
      <c r="R64" s="51">
        <v>0</v>
      </c>
      <c r="S64" s="51">
        <v>0</v>
      </c>
      <c r="T64" s="51">
        <v>0</v>
      </c>
      <c r="U64" s="51">
        <v>0</v>
      </c>
      <c r="V64" s="51">
        <v>0</v>
      </c>
      <c r="W64" s="51">
        <v>0</v>
      </c>
      <c r="X64" s="51">
        <v>0</v>
      </c>
      <c r="Y64" s="51">
        <v>0</v>
      </c>
      <c r="Z64" s="51">
        <v>0</v>
      </c>
      <c r="AA64" s="51">
        <v>0</v>
      </c>
      <c r="AB64" s="51">
        <v>0</v>
      </c>
      <c r="AC64" s="51">
        <v>0</v>
      </c>
      <c r="AD64" s="51">
        <v>0</v>
      </c>
      <c r="AE64" s="51">
        <v>0</v>
      </c>
      <c r="AF64" s="51">
        <v>0</v>
      </c>
      <c r="AG64" s="51">
        <v>0</v>
      </c>
      <c r="AH64" s="51">
        <v>0</v>
      </c>
      <c r="AI64" s="111"/>
    </row>
    <row r="65" spans="1:35" ht="25.5" hidden="1">
      <c r="A65" s="385"/>
      <c r="B65" s="480"/>
      <c r="C65" s="481"/>
      <c r="D65" s="481"/>
      <c r="E65" s="481"/>
      <c r="F65" s="481"/>
      <c r="G65" s="481"/>
      <c r="H65" s="482"/>
      <c r="I65" s="14" t="s">
        <v>13</v>
      </c>
      <c r="J65" s="51">
        <v>0</v>
      </c>
      <c r="K65" s="51">
        <v>0</v>
      </c>
      <c r="L65" s="51">
        <v>0</v>
      </c>
      <c r="M65" s="51">
        <v>0</v>
      </c>
      <c r="N65" s="51"/>
      <c r="O65" s="51">
        <v>0</v>
      </c>
      <c r="P65" s="51">
        <v>0</v>
      </c>
      <c r="Q65" s="51">
        <v>0</v>
      </c>
      <c r="R65" s="51">
        <v>0</v>
      </c>
      <c r="S65" s="51">
        <v>0</v>
      </c>
      <c r="T65" s="51">
        <v>0</v>
      </c>
      <c r="U65" s="51">
        <v>0</v>
      </c>
      <c r="V65" s="51">
        <v>0</v>
      </c>
      <c r="W65" s="51">
        <v>0</v>
      </c>
      <c r="X65" s="51">
        <v>0</v>
      </c>
      <c r="Y65" s="51">
        <v>0</v>
      </c>
      <c r="Z65" s="51">
        <v>0</v>
      </c>
      <c r="AA65" s="51">
        <v>0</v>
      </c>
      <c r="AB65" s="51">
        <v>0</v>
      </c>
      <c r="AC65" s="51">
        <v>0</v>
      </c>
      <c r="AD65" s="51">
        <v>0</v>
      </c>
      <c r="AE65" s="51">
        <v>0</v>
      </c>
      <c r="AF65" s="51">
        <v>0</v>
      </c>
      <c r="AG65" s="51">
        <v>0</v>
      </c>
      <c r="AH65" s="51">
        <v>0</v>
      </c>
      <c r="AI65" s="111"/>
    </row>
    <row r="66" spans="1:35" ht="38.25" hidden="1">
      <c r="A66" s="462" t="s">
        <v>79</v>
      </c>
      <c r="B66" s="187" t="s">
        <v>48</v>
      </c>
      <c r="C66" s="421"/>
      <c r="D66" s="344"/>
      <c r="E66" s="344"/>
      <c r="F66" s="344"/>
      <c r="G66" s="344">
        <v>2016</v>
      </c>
      <c r="H66" s="344">
        <v>2016</v>
      </c>
      <c r="I66" s="427" t="s">
        <v>61</v>
      </c>
      <c r="J66" s="11">
        <f>J67</f>
        <v>139</v>
      </c>
      <c r="K66" s="11">
        <f t="shared" ref="K66:P66" si="19">K67</f>
        <v>139</v>
      </c>
      <c r="L66" s="11">
        <f t="shared" si="19"/>
        <v>0</v>
      </c>
      <c r="M66" s="11">
        <f t="shared" si="19"/>
        <v>0</v>
      </c>
      <c r="N66" s="11"/>
      <c r="O66" s="11">
        <f t="shared" si="19"/>
        <v>163.98</v>
      </c>
      <c r="P66" s="214">
        <f t="shared" si="19"/>
        <v>163.98</v>
      </c>
      <c r="Q66" s="111"/>
      <c r="R66" s="111"/>
      <c r="S66" s="111"/>
      <c r="T66" s="111"/>
      <c r="U66" s="111"/>
      <c r="V66" s="111"/>
      <c r="W66" s="111"/>
      <c r="X66" s="111"/>
      <c r="Y66" s="111"/>
      <c r="Z66" s="111"/>
      <c r="AA66" s="111"/>
      <c r="AB66" s="111"/>
      <c r="AC66" s="111"/>
      <c r="AD66" s="111"/>
      <c r="AE66" s="111"/>
      <c r="AF66" s="111"/>
      <c r="AG66" s="111"/>
      <c r="AH66" s="111"/>
      <c r="AI66" s="111"/>
    </row>
    <row r="67" spans="1:35" hidden="1">
      <c r="A67" s="378"/>
      <c r="B67" s="49" t="s">
        <v>39</v>
      </c>
      <c r="C67" s="402"/>
      <c r="D67" s="402"/>
      <c r="E67" s="345"/>
      <c r="F67" s="402"/>
      <c r="G67" s="346"/>
      <c r="H67" s="346"/>
      <c r="I67" s="451"/>
      <c r="J67" s="12">
        <f>K67+L67+M67</f>
        <v>139</v>
      </c>
      <c r="K67" s="12">
        <v>139</v>
      </c>
      <c r="L67" s="12">
        <v>0</v>
      </c>
      <c r="M67" s="12">
        <v>0</v>
      </c>
      <c r="N67" s="12"/>
      <c r="O67" s="12">
        <v>163.98</v>
      </c>
      <c r="P67" s="12">
        <v>163.98</v>
      </c>
      <c r="Q67" s="111"/>
      <c r="R67" s="111"/>
      <c r="S67" s="111"/>
      <c r="T67" s="111"/>
      <c r="U67" s="111"/>
      <c r="V67" s="111"/>
      <c r="W67" s="111"/>
      <c r="X67" s="111"/>
      <c r="Y67" s="111"/>
      <c r="Z67" s="111"/>
      <c r="AA67" s="111"/>
      <c r="AB67" s="111"/>
      <c r="AC67" s="111"/>
      <c r="AD67" s="111"/>
      <c r="AE67" s="111"/>
      <c r="AF67" s="111"/>
      <c r="AG67" s="111"/>
      <c r="AH67" s="111"/>
      <c r="AI67" s="111"/>
    </row>
    <row r="68" spans="1:35" ht="15.75" hidden="1" customHeight="1">
      <c r="A68" s="44"/>
      <c r="B68" s="368" t="s">
        <v>31</v>
      </c>
      <c r="C68" s="369"/>
      <c r="D68" s="369"/>
      <c r="E68" s="369"/>
      <c r="F68" s="369"/>
      <c r="G68" s="369"/>
      <c r="H68" s="370"/>
      <c r="I68" s="61"/>
      <c r="J68" s="16"/>
      <c r="K68" s="16"/>
      <c r="L68" s="16"/>
      <c r="M68" s="16"/>
      <c r="N68" s="16"/>
      <c r="O68" s="16"/>
      <c r="P68" s="16"/>
      <c r="Q68" s="111"/>
      <c r="R68" s="111"/>
      <c r="S68" s="111"/>
      <c r="T68" s="111"/>
      <c r="U68" s="111"/>
      <c r="V68" s="111"/>
      <c r="W68" s="111"/>
      <c r="X68" s="111"/>
      <c r="Y68" s="111"/>
      <c r="Z68" s="111"/>
      <c r="AA68" s="111"/>
      <c r="AB68" s="111"/>
      <c r="AC68" s="111"/>
      <c r="AD68" s="111"/>
      <c r="AE68" s="111"/>
      <c r="AF68" s="111"/>
      <c r="AG68" s="111"/>
      <c r="AH68" s="111"/>
      <c r="AI68" s="111"/>
    </row>
    <row r="69" spans="1:35" ht="51" hidden="1">
      <c r="A69" s="347"/>
      <c r="B69" s="348"/>
      <c r="C69" s="348"/>
      <c r="D69" s="348"/>
      <c r="E69" s="348"/>
      <c r="F69" s="348"/>
      <c r="G69" s="348"/>
      <c r="H69" s="349"/>
      <c r="I69" s="14" t="s">
        <v>60</v>
      </c>
      <c r="J69" s="12">
        <f t="shared" ref="J69:M72" si="20">J74+J86</f>
        <v>0</v>
      </c>
      <c r="K69" s="12">
        <f t="shared" si="20"/>
        <v>0</v>
      </c>
      <c r="L69" s="12">
        <f t="shared" si="20"/>
        <v>0</v>
      </c>
      <c r="M69" s="12">
        <f t="shared" si="20"/>
        <v>0</v>
      </c>
      <c r="N69" s="12"/>
      <c r="O69" s="32">
        <f t="shared" ref="O69:AH72" si="21">O74+O86</f>
        <v>0</v>
      </c>
      <c r="P69" s="12">
        <f t="shared" si="21"/>
        <v>0</v>
      </c>
      <c r="Q69" s="12">
        <f t="shared" si="21"/>
        <v>0</v>
      </c>
      <c r="R69" s="12">
        <f t="shared" si="21"/>
        <v>0</v>
      </c>
      <c r="S69" s="12">
        <f t="shared" si="21"/>
        <v>0</v>
      </c>
      <c r="T69" s="12">
        <f t="shared" si="21"/>
        <v>0</v>
      </c>
      <c r="U69" s="12">
        <f t="shared" si="21"/>
        <v>0</v>
      </c>
      <c r="V69" s="12">
        <f t="shared" si="21"/>
        <v>0</v>
      </c>
      <c r="W69" s="12">
        <f t="shared" si="21"/>
        <v>0</v>
      </c>
      <c r="X69" s="12">
        <f t="shared" si="21"/>
        <v>0</v>
      </c>
      <c r="Y69" s="12">
        <f t="shared" si="21"/>
        <v>0</v>
      </c>
      <c r="Z69" s="12">
        <f t="shared" si="21"/>
        <v>0</v>
      </c>
      <c r="AA69" s="12">
        <f t="shared" si="21"/>
        <v>0</v>
      </c>
      <c r="AB69" s="12">
        <f t="shared" si="21"/>
        <v>0</v>
      </c>
      <c r="AC69" s="12">
        <f t="shared" si="21"/>
        <v>0</v>
      </c>
      <c r="AD69" s="12">
        <f t="shared" si="21"/>
        <v>0</v>
      </c>
      <c r="AE69" s="12">
        <f t="shared" si="21"/>
        <v>0</v>
      </c>
      <c r="AF69" s="12">
        <f t="shared" si="21"/>
        <v>0</v>
      </c>
      <c r="AG69" s="12">
        <f t="shared" si="21"/>
        <v>0</v>
      </c>
      <c r="AH69" s="12">
        <f t="shared" si="21"/>
        <v>0</v>
      </c>
      <c r="AI69" s="111"/>
    </row>
    <row r="70" spans="1:35" ht="38.25" hidden="1">
      <c r="A70" s="350"/>
      <c r="B70" s="351"/>
      <c r="C70" s="351"/>
      <c r="D70" s="351"/>
      <c r="E70" s="351"/>
      <c r="F70" s="351"/>
      <c r="G70" s="351"/>
      <c r="H70" s="352"/>
      <c r="I70" s="14" t="s">
        <v>61</v>
      </c>
      <c r="J70" s="12">
        <f>J75+J87</f>
        <v>44288.53</v>
      </c>
      <c r="K70" s="12">
        <f t="shared" si="20"/>
        <v>27583</v>
      </c>
      <c r="L70" s="12">
        <f t="shared" si="20"/>
        <v>427.05</v>
      </c>
      <c r="M70" s="12">
        <f t="shared" si="20"/>
        <v>16278.48</v>
      </c>
      <c r="N70" s="12"/>
      <c r="O70" s="12">
        <f t="shared" si="21"/>
        <v>52260.47</v>
      </c>
      <c r="P70" s="12">
        <f t="shared" si="21"/>
        <v>32547.94</v>
      </c>
      <c r="Q70" s="12">
        <f t="shared" si="21"/>
        <v>5639.98</v>
      </c>
      <c r="R70" s="12">
        <f t="shared" si="21"/>
        <v>0</v>
      </c>
      <c r="S70" s="12">
        <f t="shared" si="21"/>
        <v>2754.72</v>
      </c>
      <c r="T70" s="12">
        <f t="shared" si="21"/>
        <v>0</v>
      </c>
      <c r="U70" s="12">
        <f t="shared" si="21"/>
        <v>2885.26</v>
      </c>
      <c r="V70" s="12">
        <f t="shared" si="21"/>
        <v>0</v>
      </c>
      <c r="W70" s="12">
        <f t="shared" si="21"/>
        <v>0</v>
      </c>
      <c r="X70" s="12">
        <f t="shared" si="21"/>
        <v>0</v>
      </c>
      <c r="Y70" s="12">
        <f t="shared" si="21"/>
        <v>0</v>
      </c>
      <c r="Z70" s="12">
        <f t="shared" si="21"/>
        <v>709.98</v>
      </c>
      <c r="AA70" s="12">
        <f t="shared" si="21"/>
        <v>839.98</v>
      </c>
      <c r="AB70" s="12">
        <f t="shared" si="21"/>
        <v>0</v>
      </c>
      <c r="AC70" s="12">
        <f t="shared" si="21"/>
        <v>0</v>
      </c>
      <c r="AD70" s="12">
        <f t="shared" si="21"/>
        <v>-5639.98</v>
      </c>
      <c r="AE70" s="12">
        <f t="shared" si="21"/>
        <v>-5639.98</v>
      </c>
      <c r="AF70" s="12">
        <f t="shared" si="21"/>
        <v>0</v>
      </c>
      <c r="AG70" s="12">
        <f t="shared" si="21"/>
        <v>0</v>
      </c>
      <c r="AH70" s="12">
        <f t="shared" si="21"/>
        <v>0</v>
      </c>
      <c r="AI70" s="111"/>
    </row>
    <row r="71" spans="1:35" ht="25.5" hidden="1">
      <c r="A71" s="350"/>
      <c r="B71" s="351"/>
      <c r="C71" s="351"/>
      <c r="D71" s="351"/>
      <c r="E71" s="351"/>
      <c r="F71" s="351"/>
      <c r="G71" s="351"/>
      <c r="H71" s="352"/>
      <c r="I71" s="14" t="s">
        <v>14</v>
      </c>
      <c r="J71" s="12">
        <f t="shared" si="20"/>
        <v>0</v>
      </c>
      <c r="K71" s="12">
        <f t="shared" si="20"/>
        <v>0</v>
      </c>
      <c r="L71" s="12">
        <f t="shared" si="20"/>
        <v>0</v>
      </c>
      <c r="M71" s="12">
        <f t="shared" si="20"/>
        <v>0</v>
      </c>
      <c r="N71" s="12"/>
      <c r="O71" s="12">
        <f t="shared" si="21"/>
        <v>0</v>
      </c>
      <c r="P71" s="12">
        <f t="shared" si="21"/>
        <v>0</v>
      </c>
      <c r="Q71" s="12">
        <f t="shared" si="21"/>
        <v>0</v>
      </c>
      <c r="R71" s="12">
        <f t="shared" si="21"/>
        <v>0</v>
      </c>
      <c r="S71" s="12">
        <f t="shared" si="21"/>
        <v>0</v>
      </c>
      <c r="T71" s="12">
        <f t="shared" si="21"/>
        <v>0</v>
      </c>
      <c r="U71" s="12">
        <f t="shared" si="21"/>
        <v>0</v>
      </c>
      <c r="V71" s="12">
        <f t="shared" si="21"/>
        <v>0</v>
      </c>
      <c r="W71" s="12">
        <f t="shared" si="21"/>
        <v>0</v>
      </c>
      <c r="X71" s="12">
        <f t="shared" si="21"/>
        <v>0</v>
      </c>
      <c r="Y71" s="12">
        <f t="shared" si="21"/>
        <v>0</v>
      </c>
      <c r="Z71" s="12">
        <f t="shared" si="21"/>
        <v>0</v>
      </c>
      <c r="AA71" s="12">
        <f t="shared" si="21"/>
        <v>0</v>
      </c>
      <c r="AB71" s="12">
        <f t="shared" si="21"/>
        <v>0</v>
      </c>
      <c r="AC71" s="12">
        <f t="shared" si="21"/>
        <v>0</v>
      </c>
      <c r="AD71" s="12">
        <f t="shared" si="21"/>
        <v>0</v>
      </c>
      <c r="AE71" s="12">
        <f t="shared" si="21"/>
        <v>0</v>
      </c>
      <c r="AF71" s="12">
        <f t="shared" si="21"/>
        <v>0</v>
      </c>
      <c r="AG71" s="12">
        <f t="shared" si="21"/>
        <v>0</v>
      </c>
      <c r="AH71" s="12">
        <f t="shared" si="21"/>
        <v>0</v>
      </c>
      <c r="AI71" s="111"/>
    </row>
    <row r="72" spans="1:35" ht="25.5" hidden="1">
      <c r="A72" s="353"/>
      <c r="B72" s="354"/>
      <c r="C72" s="354"/>
      <c r="D72" s="354"/>
      <c r="E72" s="354"/>
      <c r="F72" s="354"/>
      <c r="G72" s="354"/>
      <c r="H72" s="355"/>
      <c r="I72" s="14" t="s">
        <v>13</v>
      </c>
      <c r="J72" s="12">
        <f t="shared" si="20"/>
        <v>0</v>
      </c>
      <c r="K72" s="12">
        <f t="shared" si="20"/>
        <v>0</v>
      </c>
      <c r="L72" s="12">
        <f t="shared" si="20"/>
        <v>0</v>
      </c>
      <c r="M72" s="12">
        <f t="shared" si="20"/>
        <v>0</v>
      </c>
      <c r="N72" s="12"/>
      <c r="O72" s="12">
        <f t="shared" si="21"/>
        <v>0</v>
      </c>
      <c r="P72" s="12">
        <f t="shared" si="21"/>
        <v>0</v>
      </c>
      <c r="Q72" s="12">
        <f t="shared" si="21"/>
        <v>0</v>
      </c>
      <c r="R72" s="12">
        <f t="shared" si="21"/>
        <v>0</v>
      </c>
      <c r="S72" s="12">
        <f t="shared" si="21"/>
        <v>0</v>
      </c>
      <c r="T72" s="12">
        <f t="shared" si="21"/>
        <v>0</v>
      </c>
      <c r="U72" s="12">
        <f t="shared" si="21"/>
        <v>0</v>
      </c>
      <c r="V72" s="12">
        <f t="shared" si="21"/>
        <v>0</v>
      </c>
      <c r="W72" s="12">
        <f t="shared" si="21"/>
        <v>0</v>
      </c>
      <c r="X72" s="12">
        <f t="shared" si="21"/>
        <v>0</v>
      </c>
      <c r="Y72" s="12">
        <f t="shared" si="21"/>
        <v>0</v>
      </c>
      <c r="Z72" s="12">
        <f t="shared" si="21"/>
        <v>0</v>
      </c>
      <c r="AA72" s="12">
        <f t="shared" si="21"/>
        <v>0</v>
      </c>
      <c r="AB72" s="12">
        <f t="shared" si="21"/>
        <v>0</v>
      </c>
      <c r="AC72" s="12">
        <f t="shared" si="21"/>
        <v>0</v>
      </c>
      <c r="AD72" s="12">
        <f t="shared" si="21"/>
        <v>0</v>
      </c>
      <c r="AE72" s="12">
        <f t="shared" si="21"/>
        <v>0</v>
      </c>
      <c r="AF72" s="12">
        <f t="shared" si="21"/>
        <v>0</v>
      </c>
      <c r="AG72" s="12">
        <f t="shared" si="21"/>
        <v>0</v>
      </c>
      <c r="AH72" s="12">
        <f t="shared" si="21"/>
        <v>0</v>
      </c>
      <c r="AI72" s="111"/>
    </row>
    <row r="73" spans="1:35" ht="15.75" hidden="1" customHeight="1">
      <c r="A73" s="17" t="s">
        <v>28</v>
      </c>
      <c r="B73" s="394" t="s">
        <v>32</v>
      </c>
      <c r="C73" s="419"/>
      <c r="D73" s="419"/>
      <c r="E73" s="419"/>
      <c r="F73" s="419"/>
      <c r="G73" s="419"/>
      <c r="H73" s="420"/>
      <c r="I73" s="312"/>
      <c r="J73" s="20"/>
      <c r="K73" s="20"/>
      <c r="L73" s="20"/>
      <c r="M73" s="20"/>
      <c r="N73" s="20"/>
      <c r="O73" s="20"/>
      <c r="P73" s="20"/>
      <c r="Q73" s="111"/>
      <c r="R73" s="111"/>
      <c r="S73" s="111"/>
      <c r="T73" s="111"/>
      <c r="U73" s="111"/>
      <c r="V73" s="111"/>
      <c r="W73" s="111"/>
      <c r="X73" s="111"/>
      <c r="Y73" s="111"/>
      <c r="Z73" s="111"/>
      <c r="AA73" s="111"/>
      <c r="AB73" s="111"/>
      <c r="AC73" s="111"/>
      <c r="AD73" s="111"/>
      <c r="AE73" s="111"/>
      <c r="AF73" s="111"/>
      <c r="AG73" s="111"/>
      <c r="AH73" s="111"/>
      <c r="AI73" s="111"/>
    </row>
    <row r="74" spans="1:35" ht="51" hidden="1">
      <c r="A74" s="347"/>
      <c r="B74" s="348"/>
      <c r="C74" s="348"/>
      <c r="D74" s="348"/>
      <c r="E74" s="348"/>
      <c r="F74" s="348"/>
      <c r="G74" s="348"/>
      <c r="H74" s="349"/>
      <c r="I74" s="14" t="s">
        <v>60</v>
      </c>
      <c r="J74" s="12">
        <v>0</v>
      </c>
      <c r="K74" s="12">
        <f>K78+K80+K82</f>
        <v>0</v>
      </c>
      <c r="L74" s="12">
        <v>0</v>
      </c>
      <c r="M74" s="12">
        <v>0</v>
      </c>
      <c r="N74" s="12"/>
      <c r="O74" s="32"/>
      <c r="P74" s="12">
        <f>P78+P80+P82</f>
        <v>0</v>
      </c>
      <c r="Q74" s="12">
        <f t="shared" ref="Q74:AH74" si="22">Q78+Q80+Q82</f>
        <v>0</v>
      </c>
      <c r="R74" s="12">
        <f t="shared" si="22"/>
        <v>0</v>
      </c>
      <c r="S74" s="12">
        <f t="shared" si="22"/>
        <v>0</v>
      </c>
      <c r="T74" s="12">
        <f t="shared" si="22"/>
        <v>0</v>
      </c>
      <c r="U74" s="12">
        <f t="shared" si="22"/>
        <v>0</v>
      </c>
      <c r="V74" s="12">
        <f t="shared" si="22"/>
        <v>0</v>
      </c>
      <c r="W74" s="12">
        <f t="shared" si="22"/>
        <v>0</v>
      </c>
      <c r="X74" s="12">
        <f t="shared" si="22"/>
        <v>0</v>
      </c>
      <c r="Y74" s="12">
        <f t="shared" si="22"/>
        <v>0</v>
      </c>
      <c r="Z74" s="12">
        <f t="shared" si="22"/>
        <v>0</v>
      </c>
      <c r="AA74" s="12">
        <f t="shared" si="22"/>
        <v>0</v>
      </c>
      <c r="AB74" s="12">
        <f t="shared" si="22"/>
        <v>0</v>
      </c>
      <c r="AC74" s="12">
        <f t="shared" si="22"/>
        <v>0</v>
      </c>
      <c r="AD74" s="12">
        <f t="shared" si="22"/>
        <v>0</v>
      </c>
      <c r="AE74" s="12">
        <f t="shared" si="22"/>
        <v>0</v>
      </c>
      <c r="AF74" s="12">
        <f t="shared" si="22"/>
        <v>0</v>
      </c>
      <c r="AG74" s="12">
        <f t="shared" si="22"/>
        <v>0</v>
      </c>
      <c r="AH74" s="12">
        <f t="shared" si="22"/>
        <v>0</v>
      </c>
      <c r="AI74" s="111"/>
    </row>
    <row r="75" spans="1:35" ht="38.25" hidden="1">
      <c r="A75" s="350"/>
      <c r="B75" s="351"/>
      <c r="C75" s="351"/>
      <c r="D75" s="351"/>
      <c r="E75" s="351"/>
      <c r="F75" s="351"/>
      <c r="G75" s="351"/>
      <c r="H75" s="352"/>
      <c r="I75" s="14" t="s">
        <v>61</v>
      </c>
      <c r="J75" s="12">
        <f>J78+J80+J82</f>
        <v>16705.53</v>
      </c>
      <c r="K75" s="12">
        <f>K78+K80+K82</f>
        <v>0</v>
      </c>
      <c r="L75" s="12">
        <f>L78+L80+L82</f>
        <v>427.05</v>
      </c>
      <c r="M75" s="12">
        <f>M78+M80+M82</f>
        <v>16278.48</v>
      </c>
      <c r="N75" s="12"/>
      <c r="O75" s="12">
        <f>O78+O80+O82</f>
        <v>19712.53</v>
      </c>
      <c r="P75" s="12">
        <f>P78+P80+P82</f>
        <v>0</v>
      </c>
      <c r="Q75" s="12">
        <f t="shared" ref="Q75:AH75" si="23">Q78+Q80+Q82</f>
        <v>0</v>
      </c>
      <c r="R75" s="12">
        <f t="shared" si="23"/>
        <v>0</v>
      </c>
      <c r="S75" s="12">
        <f t="shared" si="23"/>
        <v>0</v>
      </c>
      <c r="T75" s="12">
        <f t="shared" si="23"/>
        <v>0</v>
      </c>
      <c r="U75" s="12">
        <f t="shared" si="23"/>
        <v>0</v>
      </c>
      <c r="V75" s="12">
        <f t="shared" si="23"/>
        <v>0</v>
      </c>
      <c r="W75" s="12">
        <f t="shared" si="23"/>
        <v>0</v>
      </c>
      <c r="X75" s="12">
        <f t="shared" si="23"/>
        <v>0</v>
      </c>
      <c r="Y75" s="12">
        <f t="shared" si="23"/>
        <v>0</v>
      </c>
      <c r="Z75" s="12">
        <f t="shared" si="23"/>
        <v>0</v>
      </c>
      <c r="AA75" s="12">
        <f t="shared" si="23"/>
        <v>0</v>
      </c>
      <c r="AB75" s="12">
        <f t="shared" si="23"/>
        <v>0</v>
      </c>
      <c r="AC75" s="12">
        <f t="shared" si="23"/>
        <v>0</v>
      </c>
      <c r="AD75" s="12">
        <f t="shared" si="23"/>
        <v>0</v>
      </c>
      <c r="AE75" s="12">
        <f t="shared" si="23"/>
        <v>0</v>
      </c>
      <c r="AF75" s="12">
        <f t="shared" si="23"/>
        <v>0</v>
      </c>
      <c r="AG75" s="12">
        <f t="shared" si="23"/>
        <v>0</v>
      </c>
      <c r="AH75" s="12">
        <f t="shared" si="23"/>
        <v>0</v>
      </c>
      <c r="AI75" s="111"/>
    </row>
    <row r="76" spans="1:35" ht="25.5" hidden="1">
      <c r="A76" s="350"/>
      <c r="B76" s="351"/>
      <c r="C76" s="351"/>
      <c r="D76" s="351"/>
      <c r="E76" s="351"/>
      <c r="F76" s="351"/>
      <c r="G76" s="351"/>
      <c r="H76" s="352"/>
      <c r="I76" s="14" t="s">
        <v>14</v>
      </c>
      <c r="J76" s="12">
        <v>0</v>
      </c>
      <c r="K76" s="12">
        <v>0</v>
      </c>
      <c r="L76" s="12">
        <v>0</v>
      </c>
      <c r="M76" s="12">
        <v>0</v>
      </c>
      <c r="N76" s="12"/>
      <c r="O76" s="12">
        <v>0</v>
      </c>
      <c r="P76" s="12">
        <v>0</v>
      </c>
      <c r="Q76" s="12">
        <v>0</v>
      </c>
      <c r="R76" s="12">
        <v>0</v>
      </c>
      <c r="S76" s="12">
        <v>0</v>
      </c>
      <c r="T76" s="12">
        <v>0</v>
      </c>
      <c r="U76" s="12">
        <v>0</v>
      </c>
      <c r="V76" s="12">
        <v>0</v>
      </c>
      <c r="W76" s="12">
        <v>0</v>
      </c>
      <c r="X76" s="12">
        <v>0</v>
      </c>
      <c r="Y76" s="12">
        <v>0</v>
      </c>
      <c r="Z76" s="12">
        <v>0</v>
      </c>
      <c r="AA76" s="12">
        <v>0</v>
      </c>
      <c r="AB76" s="12">
        <v>0</v>
      </c>
      <c r="AC76" s="12">
        <v>0</v>
      </c>
      <c r="AD76" s="12">
        <v>0</v>
      </c>
      <c r="AE76" s="12">
        <v>0</v>
      </c>
      <c r="AF76" s="12">
        <v>0</v>
      </c>
      <c r="AG76" s="12">
        <v>0</v>
      </c>
      <c r="AH76" s="12">
        <v>0</v>
      </c>
      <c r="AI76" s="111"/>
    </row>
    <row r="77" spans="1:35" ht="25.5" hidden="1">
      <c r="A77" s="353"/>
      <c r="B77" s="354"/>
      <c r="C77" s="354"/>
      <c r="D77" s="354"/>
      <c r="E77" s="354"/>
      <c r="F77" s="354"/>
      <c r="G77" s="354"/>
      <c r="H77" s="355"/>
      <c r="I77" s="14" t="s">
        <v>13</v>
      </c>
      <c r="J77" s="12">
        <v>0</v>
      </c>
      <c r="K77" s="12">
        <v>0</v>
      </c>
      <c r="L77" s="12">
        <v>0</v>
      </c>
      <c r="M77" s="12">
        <v>0</v>
      </c>
      <c r="N77" s="12"/>
      <c r="O77" s="12">
        <v>0</v>
      </c>
      <c r="P77" s="12">
        <v>0</v>
      </c>
      <c r="Q77" s="12">
        <v>0</v>
      </c>
      <c r="R77" s="12">
        <v>0</v>
      </c>
      <c r="S77" s="12">
        <v>0</v>
      </c>
      <c r="T77" s="12">
        <v>0</v>
      </c>
      <c r="U77" s="12">
        <v>0</v>
      </c>
      <c r="V77" s="12">
        <v>0</v>
      </c>
      <c r="W77" s="12">
        <v>0</v>
      </c>
      <c r="X77" s="12">
        <v>0</v>
      </c>
      <c r="Y77" s="12">
        <v>0</v>
      </c>
      <c r="Z77" s="12">
        <v>0</v>
      </c>
      <c r="AA77" s="12">
        <v>0</v>
      </c>
      <c r="AB77" s="12">
        <v>0</v>
      </c>
      <c r="AC77" s="12">
        <v>0</v>
      </c>
      <c r="AD77" s="12">
        <v>0</v>
      </c>
      <c r="AE77" s="12">
        <v>0</v>
      </c>
      <c r="AF77" s="12">
        <v>0</v>
      </c>
      <c r="AG77" s="12">
        <v>0</v>
      </c>
      <c r="AH77" s="12">
        <v>0</v>
      </c>
      <c r="AI77" s="111"/>
    </row>
    <row r="78" spans="1:35" ht="25.5" hidden="1" customHeight="1">
      <c r="A78" s="377" t="s">
        <v>67</v>
      </c>
      <c r="B78" s="185" t="s">
        <v>40</v>
      </c>
      <c r="C78" s="326" t="s">
        <v>22</v>
      </c>
      <c r="D78" s="326">
        <v>800</v>
      </c>
      <c r="E78" s="344"/>
      <c r="F78" s="344"/>
      <c r="G78" s="330">
        <v>2018</v>
      </c>
      <c r="H78" s="330">
        <v>2018</v>
      </c>
      <c r="I78" s="330" t="s">
        <v>61</v>
      </c>
      <c r="J78" s="11">
        <f>J79</f>
        <v>2359.2199999999998</v>
      </c>
      <c r="K78" s="11">
        <f>K79</f>
        <v>0</v>
      </c>
      <c r="L78" s="11">
        <f>L79</f>
        <v>0</v>
      </c>
      <c r="M78" s="11">
        <f>M79</f>
        <v>2359.2199999999998</v>
      </c>
      <c r="N78" s="11"/>
      <c r="O78" s="11">
        <f>O79</f>
        <v>2783.88</v>
      </c>
      <c r="P78" s="11">
        <f>P79</f>
        <v>0</v>
      </c>
      <c r="Q78" s="111"/>
      <c r="R78" s="111"/>
      <c r="S78" s="111"/>
      <c r="T78" s="111"/>
      <c r="U78" s="111"/>
      <c r="V78" s="111"/>
      <c r="W78" s="111"/>
      <c r="X78" s="111"/>
      <c r="Y78" s="111"/>
      <c r="Z78" s="111"/>
      <c r="AA78" s="111"/>
      <c r="AB78" s="111"/>
      <c r="AC78" s="111"/>
      <c r="AD78" s="111"/>
      <c r="AE78" s="111"/>
      <c r="AF78" s="111"/>
      <c r="AG78" s="111"/>
      <c r="AH78" s="111"/>
      <c r="AI78" s="111"/>
    </row>
    <row r="79" spans="1:35" hidden="1">
      <c r="A79" s="378"/>
      <c r="B79" s="8" t="s">
        <v>39</v>
      </c>
      <c r="C79" s="327"/>
      <c r="D79" s="327"/>
      <c r="E79" s="345"/>
      <c r="F79" s="402"/>
      <c r="G79" s="331"/>
      <c r="H79" s="331"/>
      <c r="I79" s="331"/>
      <c r="J79" s="12">
        <f>K79+L79+M79</f>
        <v>2359.2199999999998</v>
      </c>
      <c r="K79" s="12">
        <v>0</v>
      </c>
      <c r="L79" s="12">
        <v>0</v>
      </c>
      <c r="M79" s="12">
        <v>2359.2199999999998</v>
      </c>
      <c r="N79" s="12"/>
      <c r="O79" s="12">
        <v>2783.88</v>
      </c>
      <c r="P79" s="12">
        <v>0</v>
      </c>
      <c r="Q79" s="111"/>
      <c r="R79" s="111"/>
      <c r="S79" s="111"/>
      <c r="T79" s="111"/>
      <c r="U79" s="111"/>
      <c r="V79" s="111"/>
      <c r="W79" s="111"/>
      <c r="X79" s="111"/>
      <c r="Y79" s="111"/>
      <c r="Z79" s="111"/>
      <c r="AA79" s="111"/>
      <c r="AB79" s="111"/>
      <c r="AC79" s="111"/>
      <c r="AD79" s="111"/>
      <c r="AE79" s="111"/>
      <c r="AF79" s="111"/>
      <c r="AG79" s="111"/>
      <c r="AH79" s="111"/>
      <c r="AI79" s="111"/>
    </row>
    <row r="80" spans="1:35" ht="25.5" hidden="1" customHeight="1">
      <c r="A80" s="377" t="s">
        <v>80</v>
      </c>
      <c r="B80" s="185" t="s">
        <v>23</v>
      </c>
      <c r="C80" s="326">
        <v>400</v>
      </c>
      <c r="D80" s="326">
        <v>200</v>
      </c>
      <c r="E80" s="392"/>
      <c r="F80" s="393"/>
      <c r="G80" s="330">
        <v>2018</v>
      </c>
      <c r="H80" s="330">
        <v>2018</v>
      </c>
      <c r="I80" s="330" t="s">
        <v>61</v>
      </c>
      <c r="J80" s="52">
        <f>J81</f>
        <v>2151.33</v>
      </c>
      <c r="K80" s="52">
        <f>K81</f>
        <v>0</v>
      </c>
      <c r="L80" s="52">
        <f>L81</f>
        <v>0</v>
      </c>
      <c r="M80" s="52">
        <f>M81</f>
        <v>2151.33</v>
      </c>
      <c r="N80" s="52"/>
      <c r="O80" s="52">
        <f>O81</f>
        <v>2538.5700000000002</v>
      </c>
      <c r="P80" s="52">
        <f>P81</f>
        <v>0</v>
      </c>
      <c r="Q80" s="111"/>
      <c r="R80" s="111"/>
      <c r="S80" s="111"/>
      <c r="T80" s="111"/>
      <c r="U80" s="111"/>
      <c r="V80" s="111"/>
      <c r="W80" s="111"/>
      <c r="X80" s="111"/>
      <c r="Y80" s="111"/>
      <c r="Z80" s="111"/>
      <c r="AA80" s="111"/>
      <c r="AB80" s="111"/>
      <c r="AC80" s="111"/>
      <c r="AD80" s="111"/>
      <c r="AE80" s="111"/>
      <c r="AF80" s="111"/>
      <c r="AG80" s="111"/>
      <c r="AH80" s="111"/>
      <c r="AI80" s="111"/>
    </row>
    <row r="81" spans="1:35" hidden="1">
      <c r="A81" s="378"/>
      <c r="B81" s="4" t="s">
        <v>39</v>
      </c>
      <c r="C81" s="402"/>
      <c r="D81" s="402"/>
      <c r="E81" s="392"/>
      <c r="F81" s="393"/>
      <c r="G81" s="331"/>
      <c r="H81" s="331"/>
      <c r="I81" s="331"/>
      <c r="J81" s="16">
        <f>K81+L81+M81</f>
        <v>2151.33</v>
      </c>
      <c r="K81" s="16">
        <v>0</v>
      </c>
      <c r="L81" s="16">
        <v>0</v>
      </c>
      <c r="M81" s="16">
        <v>2151.33</v>
      </c>
      <c r="N81" s="16"/>
      <c r="O81" s="16">
        <v>2538.5700000000002</v>
      </c>
      <c r="P81" s="16">
        <v>0</v>
      </c>
      <c r="Q81" s="111"/>
      <c r="R81" s="111"/>
      <c r="S81" s="111"/>
      <c r="T81" s="111"/>
      <c r="U81" s="111"/>
      <c r="V81" s="111"/>
      <c r="W81" s="111"/>
      <c r="X81" s="111"/>
      <c r="Y81" s="111"/>
      <c r="Z81" s="111"/>
      <c r="AA81" s="111"/>
      <c r="AB81" s="111"/>
      <c r="AC81" s="111"/>
      <c r="AD81" s="111"/>
      <c r="AE81" s="111"/>
      <c r="AF81" s="111"/>
      <c r="AG81" s="111"/>
      <c r="AH81" s="111"/>
      <c r="AI81" s="111"/>
    </row>
    <row r="82" spans="1:35" ht="29.25" hidden="1" customHeight="1">
      <c r="A82" s="377" t="s">
        <v>81</v>
      </c>
      <c r="B82" s="185" t="s">
        <v>24</v>
      </c>
      <c r="C82" s="389">
        <v>160</v>
      </c>
      <c r="D82" s="389">
        <v>280</v>
      </c>
      <c r="E82" s="314"/>
      <c r="F82" s="438"/>
      <c r="G82" s="305"/>
      <c r="H82" s="305"/>
      <c r="I82" s="324" t="s">
        <v>61</v>
      </c>
      <c r="J82" s="70">
        <f>K82+L82+M82</f>
        <v>12194.98</v>
      </c>
      <c r="K82" s="70">
        <f>K83+K84</f>
        <v>0</v>
      </c>
      <c r="L82" s="70">
        <f>L83+L84</f>
        <v>427.05</v>
      </c>
      <c r="M82" s="70">
        <f>M83+M84</f>
        <v>11767.93</v>
      </c>
      <c r="N82" s="70"/>
      <c r="O82" s="70">
        <f>O83+O84</f>
        <v>14390.08</v>
      </c>
      <c r="P82" s="70">
        <f>P83+P84</f>
        <v>0</v>
      </c>
      <c r="Q82" s="111"/>
      <c r="R82" s="111"/>
      <c r="S82" s="111"/>
      <c r="T82" s="111"/>
      <c r="U82" s="111"/>
      <c r="V82" s="111"/>
      <c r="W82" s="111"/>
      <c r="X82" s="111"/>
      <c r="Y82" s="111"/>
      <c r="Z82" s="111"/>
      <c r="AA82" s="111"/>
      <c r="AB82" s="111"/>
      <c r="AC82" s="111"/>
      <c r="AD82" s="111"/>
      <c r="AE82" s="111"/>
      <c r="AF82" s="111"/>
      <c r="AG82" s="111"/>
      <c r="AH82" s="111"/>
      <c r="AI82" s="111"/>
    </row>
    <row r="83" spans="1:35" hidden="1">
      <c r="A83" s="378"/>
      <c r="B83" s="8" t="s">
        <v>39</v>
      </c>
      <c r="C83" s="390"/>
      <c r="D83" s="390"/>
      <c r="E83" s="314"/>
      <c r="F83" s="439"/>
      <c r="G83" s="305">
        <v>2017</v>
      </c>
      <c r="H83" s="305">
        <v>2017</v>
      </c>
      <c r="I83" s="452"/>
      <c r="J83" s="71">
        <f>K83+L83+M83</f>
        <v>427.05</v>
      </c>
      <c r="K83" s="71">
        <v>0</v>
      </c>
      <c r="L83" s="71">
        <v>427.05</v>
      </c>
      <c r="M83" s="71">
        <v>0</v>
      </c>
      <c r="N83" s="71"/>
      <c r="O83" s="71">
        <v>503.92</v>
      </c>
      <c r="P83" s="71">
        <v>0</v>
      </c>
      <c r="Q83" s="111"/>
      <c r="R83" s="111"/>
      <c r="S83" s="111"/>
      <c r="T83" s="111"/>
      <c r="U83" s="111"/>
      <c r="V83" s="111"/>
      <c r="W83" s="111"/>
      <c r="X83" s="111"/>
      <c r="Y83" s="111"/>
      <c r="Z83" s="111"/>
      <c r="AA83" s="111"/>
      <c r="AB83" s="111"/>
      <c r="AC83" s="111"/>
      <c r="AD83" s="111"/>
      <c r="AE83" s="111"/>
      <c r="AF83" s="111"/>
      <c r="AG83" s="111"/>
      <c r="AH83" s="111"/>
      <c r="AI83" s="111"/>
    </row>
    <row r="84" spans="1:35" hidden="1">
      <c r="A84" s="379"/>
      <c r="B84" s="8" t="s">
        <v>41</v>
      </c>
      <c r="C84" s="391"/>
      <c r="D84" s="391"/>
      <c r="E84" s="314"/>
      <c r="F84" s="440"/>
      <c r="G84" s="305">
        <v>2018</v>
      </c>
      <c r="H84" s="305">
        <v>2018</v>
      </c>
      <c r="I84" s="325"/>
      <c r="J84" s="71">
        <f>K84+L84+M84</f>
        <v>11767.93</v>
      </c>
      <c r="K84" s="71">
        <v>0</v>
      </c>
      <c r="L84" s="71">
        <v>0</v>
      </c>
      <c r="M84" s="71">
        <v>11767.93</v>
      </c>
      <c r="N84" s="71"/>
      <c r="O84" s="71">
        <v>13886.16</v>
      </c>
      <c r="P84" s="71">
        <v>0</v>
      </c>
      <c r="Q84" s="111"/>
      <c r="R84" s="111"/>
      <c r="S84" s="111"/>
      <c r="T84" s="111"/>
      <c r="U84" s="111"/>
      <c r="V84" s="111"/>
      <c r="W84" s="111"/>
      <c r="X84" s="111"/>
      <c r="Y84" s="111"/>
      <c r="Z84" s="111"/>
      <c r="AA84" s="111"/>
      <c r="AB84" s="111"/>
      <c r="AC84" s="111"/>
      <c r="AD84" s="111"/>
      <c r="AE84" s="111"/>
      <c r="AF84" s="111"/>
      <c r="AG84" s="111"/>
      <c r="AH84" s="111"/>
      <c r="AI84" s="111"/>
    </row>
    <row r="85" spans="1:35" ht="15.75" hidden="1" customHeight="1">
      <c r="A85" s="17" t="s">
        <v>29</v>
      </c>
      <c r="B85" s="474" t="s">
        <v>33</v>
      </c>
      <c r="C85" s="475"/>
      <c r="D85" s="475"/>
      <c r="E85" s="475"/>
      <c r="F85" s="475"/>
      <c r="G85" s="475"/>
      <c r="H85" s="476"/>
      <c r="I85" s="312"/>
      <c r="J85" s="20"/>
      <c r="K85" s="20"/>
      <c r="L85" s="20"/>
      <c r="M85" s="20"/>
      <c r="N85" s="20"/>
      <c r="O85" s="20"/>
      <c r="P85" s="20"/>
      <c r="Q85" s="111"/>
      <c r="R85" s="111"/>
      <c r="S85" s="111"/>
      <c r="T85" s="111"/>
      <c r="U85" s="111"/>
      <c r="V85" s="111"/>
      <c r="W85" s="111"/>
      <c r="X85" s="111"/>
      <c r="Y85" s="111"/>
      <c r="Z85" s="111"/>
      <c r="AA85" s="111"/>
      <c r="AB85" s="111"/>
      <c r="AC85" s="111"/>
      <c r="AD85" s="111"/>
      <c r="AE85" s="111"/>
      <c r="AF85" s="111"/>
      <c r="AG85" s="111"/>
      <c r="AH85" s="111"/>
      <c r="AI85" s="111"/>
    </row>
    <row r="86" spans="1:35" ht="51" hidden="1">
      <c r="A86" s="383"/>
      <c r="B86" s="477"/>
      <c r="C86" s="478"/>
      <c r="D86" s="478"/>
      <c r="E86" s="478"/>
      <c r="F86" s="478"/>
      <c r="G86" s="478"/>
      <c r="H86" s="479"/>
      <c r="I86" s="14" t="s">
        <v>60</v>
      </c>
      <c r="J86" s="12">
        <v>0</v>
      </c>
      <c r="K86" s="12">
        <v>0</v>
      </c>
      <c r="L86" s="12">
        <v>0</v>
      </c>
      <c r="M86" s="12">
        <v>0</v>
      </c>
      <c r="N86" s="12"/>
      <c r="O86" s="12">
        <v>0</v>
      </c>
      <c r="P86" s="12">
        <v>0</v>
      </c>
      <c r="Q86" s="111"/>
      <c r="R86" s="111"/>
      <c r="S86" s="111"/>
      <c r="T86" s="111"/>
      <c r="U86" s="111"/>
      <c r="V86" s="111"/>
      <c r="W86" s="111"/>
      <c r="X86" s="111"/>
      <c r="Y86" s="111"/>
      <c r="Z86" s="111"/>
      <c r="AA86" s="111"/>
      <c r="AB86" s="111"/>
      <c r="AC86" s="111"/>
      <c r="AD86" s="111"/>
      <c r="AE86" s="111"/>
      <c r="AF86" s="111"/>
      <c r="AG86" s="111"/>
      <c r="AH86" s="111"/>
      <c r="AI86" s="111"/>
    </row>
    <row r="87" spans="1:35" ht="38.25" hidden="1">
      <c r="A87" s="384"/>
      <c r="B87" s="477"/>
      <c r="C87" s="478"/>
      <c r="D87" s="478"/>
      <c r="E87" s="478"/>
      <c r="F87" s="478"/>
      <c r="G87" s="478"/>
      <c r="H87" s="479"/>
      <c r="I87" s="14" t="s">
        <v>61</v>
      </c>
      <c r="J87" s="12">
        <f>J90+J94</f>
        <v>27583</v>
      </c>
      <c r="K87" s="12">
        <f>K90+K94</f>
        <v>27583</v>
      </c>
      <c r="L87" s="12">
        <f>L90+L94</f>
        <v>0</v>
      </c>
      <c r="M87" s="12">
        <f>M90+M94</f>
        <v>0</v>
      </c>
      <c r="N87" s="12"/>
      <c r="O87" s="12">
        <f>O90+O94</f>
        <v>32547.94</v>
      </c>
      <c r="P87" s="12">
        <f t="shared" ref="P87:AH87" si="24">P90+P94</f>
        <v>32547.94</v>
      </c>
      <c r="Q87" s="12">
        <f t="shared" si="24"/>
        <v>5639.98</v>
      </c>
      <c r="R87" s="12">
        <f t="shared" si="24"/>
        <v>0</v>
      </c>
      <c r="S87" s="12">
        <f t="shared" si="24"/>
        <v>2754.72</v>
      </c>
      <c r="T87" s="12">
        <f t="shared" si="24"/>
        <v>0</v>
      </c>
      <c r="U87" s="12">
        <f t="shared" si="24"/>
        <v>2885.26</v>
      </c>
      <c r="V87" s="12">
        <f t="shared" si="24"/>
        <v>0</v>
      </c>
      <c r="W87" s="12">
        <f t="shared" si="24"/>
        <v>0</v>
      </c>
      <c r="X87" s="12">
        <f t="shared" si="24"/>
        <v>0</v>
      </c>
      <c r="Y87" s="12">
        <f t="shared" si="24"/>
        <v>0</v>
      </c>
      <c r="Z87" s="12">
        <f t="shared" si="24"/>
        <v>709.98</v>
      </c>
      <c r="AA87" s="12">
        <f t="shared" si="24"/>
        <v>839.98</v>
      </c>
      <c r="AB87" s="12">
        <f t="shared" si="24"/>
        <v>0</v>
      </c>
      <c r="AC87" s="12">
        <f t="shared" si="24"/>
        <v>0</v>
      </c>
      <c r="AD87" s="12">
        <f t="shared" si="24"/>
        <v>-5639.98</v>
      </c>
      <c r="AE87" s="12">
        <f t="shared" si="24"/>
        <v>-5639.98</v>
      </c>
      <c r="AF87" s="12">
        <f t="shared" si="24"/>
        <v>0</v>
      </c>
      <c r="AG87" s="12">
        <f t="shared" si="24"/>
        <v>0</v>
      </c>
      <c r="AH87" s="12">
        <f t="shared" si="24"/>
        <v>0</v>
      </c>
      <c r="AI87" s="111"/>
    </row>
    <row r="88" spans="1:35" ht="25.5" hidden="1">
      <c r="A88" s="384"/>
      <c r="B88" s="477"/>
      <c r="C88" s="478"/>
      <c r="D88" s="478"/>
      <c r="E88" s="478"/>
      <c r="F88" s="478"/>
      <c r="G88" s="478"/>
      <c r="H88" s="479"/>
      <c r="I88" s="14" t="s">
        <v>14</v>
      </c>
      <c r="J88" s="12">
        <v>0</v>
      </c>
      <c r="K88" s="12">
        <v>0</v>
      </c>
      <c r="L88" s="12">
        <v>0</v>
      </c>
      <c r="M88" s="12">
        <v>0</v>
      </c>
      <c r="N88" s="12"/>
      <c r="O88" s="12">
        <v>0</v>
      </c>
      <c r="P88" s="12">
        <v>0</v>
      </c>
      <c r="Q88" s="111"/>
      <c r="R88" s="111"/>
      <c r="S88" s="111"/>
      <c r="T88" s="111"/>
      <c r="U88" s="111"/>
      <c r="V88" s="111"/>
      <c r="W88" s="111"/>
      <c r="X88" s="111"/>
      <c r="Y88" s="111"/>
      <c r="Z88" s="111"/>
      <c r="AA88" s="111"/>
      <c r="AB88" s="111"/>
      <c r="AC88" s="111"/>
      <c r="AD88" s="111"/>
      <c r="AE88" s="111"/>
      <c r="AF88" s="111"/>
      <c r="AG88" s="111"/>
      <c r="AH88" s="111"/>
      <c r="AI88" s="111"/>
    </row>
    <row r="89" spans="1:35" ht="25.5" hidden="1">
      <c r="A89" s="385"/>
      <c r="B89" s="480"/>
      <c r="C89" s="481"/>
      <c r="D89" s="481"/>
      <c r="E89" s="481"/>
      <c r="F89" s="481"/>
      <c r="G89" s="481"/>
      <c r="H89" s="482"/>
      <c r="I89" s="14" t="s">
        <v>13</v>
      </c>
      <c r="J89" s="12">
        <v>0</v>
      </c>
      <c r="K89" s="12">
        <v>0</v>
      </c>
      <c r="L89" s="12">
        <v>0</v>
      </c>
      <c r="M89" s="12">
        <v>0</v>
      </c>
      <c r="N89" s="12"/>
      <c r="O89" s="12">
        <v>0</v>
      </c>
      <c r="P89" s="12">
        <v>0</v>
      </c>
      <c r="Q89" s="111"/>
      <c r="R89" s="111"/>
      <c r="S89" s="111"/>
      <c r="T89" s="111"/>
      <c r="U89" s="111"/>
      <c r="V89" s="111"/>
      <c r="W89" s="111"/>
      <c r="X89" s="111"/>
      <c r="Y89" s="111"/>
      <c r="Z89" s="111"/>
      <c r="AA89" s="111"/>
      <c r="AB89" s="111"/>
      <c r="AC89" s="111"/>
      <c r="AD89" s="111"/>
      <c r="AE89" s="111"/>
      <c r="AF89" s="111"/>
      <c r="AG89" s="111"/>
      <c r="AH89" s="111"/>
      <c r="AI89" s="111"/>
    </row>
    <row r="90" spans="1:35" ht="36.75" customHeight="1">
      <c r="A90" s="377" t="s">
        <v>68</v>
      </c>
      <c r="B90" s="185" t="s">
        <v>58</v>
      </c>
      <c r="C90" s="392"/>
      <c r="D90" s="392"/>
      <c r="E90" s="392"/>
      <c r="F90" s="392"/>
      <c r="G90" s="330">
        <v>2016</v>
      </c>
      <c r="H90" s="330">
        <v>2016</v>
      </c>
      <c r="I90" s="330" t="s">
        <v>61</v>
      </c>
      <c r="J90" s="11">
        <f>K90+L90+M90</f>
        <v>181.73</v>
      </c>
      <c r="K90" s="11">
        <f>K91</f>
        <v>181.73</v>
      </c>
      <c r="L90" s="11">
        <f>L91</f>
        <v>0</v>
      </c>
      <c r="M90" s="11">
        <f>M91</f>
        <v>0</v>
      </c>
      <c r="N90" s="11"/>
      <c r="O90" s="11">
        <f>O91</f>
        <v>214.44</v>
      </c>
      <c r="P90" s="214">
        <f>P91</f>
        <v>214.44</v>
      </c>
      <c r="Q90" s="11">
        <f>Q91</f>
        <v>204.57999999999998</v>
      </c>
      <c r="R90" s="11">
        <f t="shared" ref="R90:AH90" si="25">R91</f>
        <v>0</v>
      </c>
      <c r="S90" s="11">
        <f t="shared" si="25"/>
        <v>27.12</v>
      </c>
      <c r="T90" s="11">
        <f t="shared" si="25"/>
        <v>0</v>
      </c>
      <c r="U90" s="11">
        <f t="shared" si="25"/>
        <v>177.46</v>
      </c>
      <c r="V90" s="11">
        <f t="shared" si="25"/>
        <v>0</v>
      </c>
      <c r="W90" s="11">
        <f t="shared" si="25"/>
        <v>0</v>
      </c>
      <c r="X90" s="11">
        <f t="shared" si="25"/>
        <v>0</v>
      </c>
      <c r="Y90" s="11">
        <f t="shared" si="25"/>
        <v>0</v>
      </c>
      <c r="Z90" s="11">
        <f t="shared" si="25"/>
        <v>74.58</v>
      </c>
      <c r="AA90" s="11">
        <f t="shared" si="25"/>
        <v>204.57999999999998</v>
      </c>
      <c r="AB90" s="11">
        <f t="shared" si="25"/>
        <v>0</v>
      </c>
      <c r="AC90" s="11">
        <f t="shared" si="25"/>
        <v>0</v>
      </c>
      <c r="AD90" s="11">
        <f t="shared" si="25"/>
        <v>-204.57999999999998</v>
      </c>
      <c r="AE90" s="11">
        <f t="shared" si="25"/>
        <v>-204.57999999999998</v>
      </c>
      <c r="AF90" s="11">
        <f t="shared" si="25"/>
        <v>0</v>
      </c>
      <c r="AG90" s="11">
        <f t="shared" si="25"/>
        <v>0</v>
      </c>
      <c r="AH90" s="11">
        <f t="shared" si="25"/>
        <v>0</v>
      </c>
      <c r="AI90" s="469" t="s">
        <v>200</v>
      </c>
    </row>
    <row r="91" spans="1:35">
      <c r="A91" s="378"/>
      <c r="B91" s="15" t="s">
        <v>39</v>
      </c>
      <c r="C91" s="393"/>
      <c r="D91" s="393"/>
      <c r="E91" s="392"/>
      <c r="F91" s="393"/>
      <c r="G91" s="332"/>
      <c r="H91" s="332"/>
      <c r="I91" s="332"/>
      <c r="J91" s="12">
        <f>K91+L91+M91</f>
        <v>181.73</v>
      </c>
      <c r="K91" s="12">
        <v>181.73</v>
      </c>
      <c r="L91" s="12">
        <v>0</v>
      </c>
      <c r="M91" s="12">
        <v>0</v>
      </c>
      <c r="N91" s="12"/>
      <c r="O91" s="12">
        <v>214.44</v>
      </c>
      <c r="P91" s="12">
        <v>214.44</v>
      </c>
      <c r="Q91" s="111">
        <f>SUM(Q92:Q93)</f>
        <v>204.57999999999998</v>
      </c>
      <c r="R91" s="111">
        <f t="shared" ref="R91:AH91" si="26">SUM(R92:R93)</f>
        <v>0</v>
      </c>
      <c r="S91" s="111">
        <f t="shared" si="26"/>
        <v>27.12</v>
      </c>
      <c r="T91" s="111">
        <f t="shared" si="26"/>
        <v>0</v>
      </c>
      <c r="U91" s="111">
        <f t="shared" si="26"/>
        <v>177.46</v>
      </c>
      <c r="V91" s="111">
        <f t="shared" si="26"/>
        <v>0</v>
      </c>
      <c r="W91" s="111">
        <f t="shared" si="26"/>
        <v>0</v>
      </c>
      <c r="X91" s="111">
        <f t="shared" si="26"/>
        <v>0</v>
      </c>
      <c r="Y91" s="111">
        <f t="shared" si="26"/>
        <v>0</v>
      </c>
      <c r="Z91" s="111">
        <f t="shared" si="26"/>
        <v>74.58</v>
      </c>
      <c r="AA91" s="111">
        <f>SUM(AA92:AA93)</f>
        <v>204.57999999999998</v>
      </c>
      <c r="AB91" s="111">
        <f t="shared" si="26"/>
        <v>0</v>
      </c>
      <c r="AC91" s="111">
        <f t="shared" si="26"/>
        <v>0</v>
      </c>
      <c r="AD91" s="111">
        <f t="shared" si="26"/>
        <v>-204.57999999999998</v>
      </c>
      <c r="AE91" s="111">
        <f t="shared" si="26"/>
        <v>-204.57999999999998</v>
      </c>
      <c r="AF91" s="111">
        <f t="shared" si="26"/>
        <v>0</v>
      </c>
      <c r="AG91" s="111">
        <f t="shared" si="26"/>
        <v>0</v>
      </c>
      <c r="AH91" s="111">
        <f t="shared" si="26"/>
        <v>0</v>
      </c>
      <c r="AI91" s="470"/>
    </row>
    <row r="92" spans="1:35" s="201" customFormat="1">
      <c r="A92" s="192"/>
      <c r="B92" s="202" t="s">
        <v>167</v>
      </c>
      <c r="C92" s="203"/>
      <c r="D92" s="203"/>
      <c r="E92" s="204"/>
      <c r="F92" s="203"/>
      <c r="G92" s="205"/>
      <c r="H92" s="205"/>
      <c r="I92" s="205"/>
      <c r="J92" s="198"/>
      <c r="K92" s="198"/>
      <c r="L92" s="198"/>
      <c r="M92" s="198"/>
      <c r="N92" s="198"/>
      <c r="O92" s="198"/>
      <c r="P92" s="199">
        <f>R92+T92+V92+X92</f>
        <v>0</v>
      </c>
      <c r="Q92" s="199">
        <f>S92+U92+W92+Y92</f>
        <v>130</v>
      </c>
      <c r="R92" s="279"/>
      <c r="S92" s="279">
        <v>0</v>
      </c>
      <c r="T92" s="279">
        <v>0</v>
      </c>
      <c r="U92" s="200">
        <v>130</v>
      </c>
      <c r="V92" s="200"/>
      <c r="W92" s="200"/>
      <c r="X92" s="200"/>
      <c r="Y92" s="200"/>
      <c r="Z92" s="200"/>
      <c r="AA92" s="200">
        <v>130</v>
      </c>
      <c r="AB92" s="200"/>
      <c r="AC92" s="200"/>
      <c r="AD92" s="279">
        <f>P92-Q92</f>
        <v>-130</v>
      </c>
      <c r="AE92" s="200">
        <f>AD92</f>
        <v>-130</v>
      </c>
      <c r="AF92" s="200"/>
      <c r="AG92" s="200"/>
      <c r="AH92" s="200"/>
      <c r="AI92" s="200"/>
    </row>
    <row r="93" spans="1:35" s="201" customFormat="1">
      <c r="A93" s="192"/>
      <c r="B93" s="202" t="s">
        <v>177</v>
      </c>
      <c r="C93" s="203"/>
      <c r="D93" s="203"/>
      <c r="E93" s="204"/>
      <c r="F93" s="203"/>
      <c r="G93" s="205"/>
      <c r="H93" s="205"/>
      <c r="I93" s="205"/>
      <c r="J93" s="198"/>
      <c r="K93" s="198"/>
      <c r="L93" s="198"/>
      <c r="M93" s="198"/>
      <c r="N93" s="198"/>
      <c r="O93" s="198"/>
      <c r="P93" s="199">
        <f>R93+T93+V93+X93</f>
        <v>0</v>
      </c>
      <c r="Q93" s="199">
        <f>S93+U93+W93+Y93</f>
        <v>74.58</v>
      </c>
      <c r="R93" s="279">
        <v>0</v>
      </c>
      <c r="S93" s="279">
        <v>27.12</v>
      </c>
      <c r="T93" s="279">
        <v>0</v>
      </c>
      <c r="U93" s="200">
        <f>27.12+20.34</f>
        <v>47.46</v>
      </c>
      <c r="V93" s="200"/>
      <c r="W93" s="200"/>
      <c r="X93" s="200"/>
      <c r="Y93" s="200"/>
      <c r="Z93" s="200">
        <f>AA93</f>
        <v>74.58</v>
      </c>
      <c r="AA93" s="200">
        <f>27.12+27.12+20.34</f>
        <v>74.58</v>
      </c>
      <c r="AB93" s="200"/>
      <c r="AC93" s="200"/>
      <c r="AD93" s="279">
        <f>P93-Q93</f>
        <v>-74.58</v>
      </c>
      <c r="AE93" s="200">
        <f>AD93</f>
        <v>-74.58</v>
      </c>
      <c r="AF93" s="200"/>
      <c r="AG93" s="200"/>
      <c r="AH93" s="200"/>
      <c r="AI93" s="200"/>
    </row>
    <row r="94" spans="1:35" ht="66" customHeight="1">
      <c r="A94" s="365" t="s">
        <v>82</v>
      </c>
      <c r="B94" s="186" t="s">
        <v>27</v>
      </c>
      <c r="C94" s="429"/>
      <c r="D94" s="429"/>
      <c r="E94" s="429"/>
      <c r="F94" s="318"/>
      <c r="G94" s="430">
        <v>2016</v>
      </c>
      <c r="H94" s="430">
        <v>2016</v>
      </c>
      <c r="I94" s="330" t="s">
        <v>61</v>
      </c>
      <c r="J94" s="52">
        <f>K94+L94+M94</f>
        <v>27401.27</v>
      </c>
      <c r="K94" s="52">
        <f>K95</f>
        <v>27401.27</v>
      </c>
      <c r="L94" s="52">
        <f>L95</f>
        <v>0</v>
      </c>
      <c r="M94" s="52">
        <f>M95</f>
        <v>0</v>
      </c>
      <c r="N94" s="52"/>
      <c r="O94" s="52">
        <f>O95</f>
        <v>32333.5</v>
      </c>
      <c r="P94" s="213">
        <f>P95</f>
        <v>32333.5</v>
      </c>
      <c r="Q94" s="11">
        <f>Q95</f>
        <v>5435.4</v>
      </c>
      <c r="R94" s="11">
        <f t="shared" ref="R94:AH94" si="27">R95</f>
        <v>0</v>
      </c>
      <c r="S94" s="11">
        <f t="shared" si="27"/>
        <v>2727.6</v>
      </c>
      <c r="T94" s="11">
        <f t="shared" si="27"/>
        <v>0</v>
      </c>
      <c r="U94" s="11">
        <f t="shared" si="27"/>
        <v>2707.8</v>
      </c>
      <c r="V94" s="11">
        <f t="shared" si="27"/>
        <v>0</v>
      </c>
      <c r="W94" s="11">
        <f t="shared" si="27"/>
        <v>0</v>
      </c>
      <c r="X94" s="11">
        <f t="shared" si="27"/>
        <v>0</v>
      </c>
      <c r="Y94" s="11">
        <f t="shared" si="27"/>
        <v>0</v>
      </c>
      <c r="Z94" s="11">
        <f t="shared" si="27"/>
        <v>635.4</v>
      </c>
      <c r="AA94" s="11">
        <f t="shared" si="27"/>
        <v>635.4</v>
      </c>
      <c r="AB94" s="11">
        <f t="shared" si="27"/>
        <v>0</v>
      </c>
      <c r="AC94" s="11">
        <f t="shared" si="27"/>
        <v>0</v>
      </c>
      <c r="AD94" s="11">
        <f t="shared" si="27"/>
        <v>-5435.4</v>
      </c>
      <c r="AE94" s="11">
        <f t="shared" si="27"/>
        <v>-5435.4</v>
      </c>
      <c r="AF94" s="11">
        <f t="shared" si="27"/>
        <v>0</v>
      </c>
      <c r="AG94" s="11">
        <f t="shared" si="27"/>
        <v>0</v>
      </c>
      <c r="AH94" s="11">
        <f t="shared" si="27"/>
        <v>0</v>
      </c>
      <c r="AI94" s="471" t="s">
        <v>201</v>
      </c>
    </row>
    <row r="95" spans="1:35" ht="18" customHeight="1">
      <c r="A95" s="366"/>
      <c r="B95" s="320" t="s">
        <v>39</v>
      </c>
      <c r="C95" s="328"/>
      <c r="D95" s="328"/>
      <c r="E95" s="328"/>
      <c r="F95" s="319"/>
      <c r="G95" s="431"/>
      <c r="H95" s="431"/>
      <c r="I95" s="332"/>
      <c r="J95" s="16">
        <f>K95+L95+M95</f>
        <v>27401.27</v>
      </c>
      <c r="K95" s="16">
        <v>27401.27</v>
      </c>
      <c r="L95" s="16">
        <v>0</v>
      </c>
      <c r="M95" s="16">
        <v>0</v>
      </c>
      <c r="N95" s="16"/>
      <c r="O95" s="16">
        <v>32333.5</v>
      </c>
      <c r="P95" s="16">
        <v>32333.5</v>
      </c>
      <c r="Q95" s="300">
        <f>SUM(Q96:Q98)</f>
        <v>5435.4</v>
      </c>
      <c r="R95" s="300">
        <f t="shared" ref="R95:AH95" si="28">SUM(R96:R98)</f>
        <v>0</v>
      </c>
      <c r="S95" s="300">
        <f t="shared" si="28"/>
        <v>2727.6</v>
      </c>
      <c r="T95" s="300">
        <f t="shared" si="28"/>
        <v>0</v>
      </c>
      <c r="U95" s="300">
        <f t="shared" si="28"/>
        <v>2707.8</v>
      </c>
      <c r="V95" s="300">
        <f t="shared" si="28"/>
        <v>0</v>
      </c>
      <c r="W95" s="300">
        <f t="shared" si="28"/>
        <v>0</v>
      </c>
      <c r="X95" s="300">
        <f t="shared" si="28"/>
        <v>0</v>
      </c>
      <c r="Y95" s="300">
        <f t="shared" si="28"/>
        <v>0</v>
      </c>
      <c r="Z95" s="300">
        <f t="shared" si="28"/>
        <v>635.4</v>
      </c>
      <c r="AA95" s="300">
        <f t="shared" si="28"/>
        <v>635.4</v>
      </c>
      <c r="AB95" s="300">
        <f t="shared" si="28"/>
        <v>0</v>
      </c>
      <c r="AC95" s="300">
        <f t="shared" si="28"/>
        <v>0</v>
      </c>
      <c r="AD95" s="300">
        <f>SUM(AD96:AD98)</f>
        <v>-5435.4</v>
      </c>
      <c r="AE95" s="300">
        <f t="shared" si="28"/>
        <v>-5435.4</v>
      </c>
      <c r="AF95" s="300">
        <f t="shared" si="28"/>
        <v>0</v>
      </c>
      <c r="AG95" s="300">
        <f t="shared" si="28"/>
        <v>0</v>
      </c>
      <c r="AH95" s="300">
        <f t="shared" si="28"/>
        <v>0</v>
      </c>
      <c r="AI95" s="472"/>
    </row>
    <row r="96" spans="1:35" s="201" customFormat="1">
      <c r="A96" s="206"/>
      <c r="B96" s="209" t="s">
        <v>168</v>
      </c>
      <c r="C96" s="210"/>
      <c r="D96" s="211"/>
      <c r="E96" s="211"/>
      <c r="F96" s="212"/>
      <c r="G96" s="207"/>
      <c r="H96" s="207"/>
      <c r="I96" s="208"/>
      <c r="J96" s="198"/>
      <c r="K96" s="198"/>
      <c r="L96" s="198"/>
      <c r="M96" s="198"/>
      <c r="N96" s="198"/>
      <c r="O96" s="198"/>
      <c r="P96" s="199">
        <f t="shared" ref="P96:Q98" si="29">R96+T96+V96+X96</f>
        <v>0</v>
      </c>
      <c r="Q96" s="199">
        <f t="shared" si="29"/>
        <v>432</v>
      </c>
      <c r="R96" s="279">
        <v>0</v>
      </c>
      <c r="S96" s="279">
        <f>96+96</f>
        <v>192</v>
      </c>
      <c r="T96" s="279"/>
      <c r="U96" s="279">
        <v>240</v>
      </c>
      <c r="V96" s="200"/>
      <c r="W96" s="200"/>
      <c r="X96" s="200"/>
      <c r="Y96" s="200"/>
      <c r="Z96" s="200">
        <f>AA96</f>
        <v>432</v>
      </c>
      <c r="AA96" s="200">
        <f>192+240</f>
        <v>432</v>
      </c>
      <c r="AB96" s="200"/>
      <c r="AC96" s="200"/>
      <c r="AD96" s="279">
        <f>P96-Q96</f>
        <v>-432</v>
      </c>
      <c r="AE96" s="200">
        <f>AD96</f>
        <v>-432</v>
      </c>
      <c r="AF96" s="200"/>
      <c r="AG96" s="200"/>
      <c r="AH96" s="200"/>
      <c r="AI96" s="200"/>
    </row>
    <row r="97" spans="1:35" s="201" customFormat="1">
      <c r="A97" s="206"/>
      <c r="B97" s="209" t="s">
        <v>177</v>
      </c>
      <c r="C97" s="210"/>
      <c r="D97" s="211"/>
      <c r="E97" s="211"/>
      <c r="F97" s="212"/>
      <c r="G97" s="207"/>
      <c r="H97" s="207"/>
      <c r="I97" s="208"/>
      <c r="J97" s="198"/>
      <c r="K97" s="198"/>
      <c r="L97" s="198"/>
      <c r="M97" s="198"/>
      <c r="N97" s="198"/>
      <c r="O97" s="198"/>
      <c r="P97" s="199">
        <f t="shared" si="29"/>
        <v>0</v>
      </c>
      <c r="Q97" s="199">
        <f t="shared" si="29"/>
        <v>203.39999999999998</v>
      </c>
      <c r="R97" s="279">
        <v>0</v>
      </c>
      <c r="S97" s="279">
        <v>135.6</v>
      </c>
      <c r="T97" s="279"/>
      <c r="U97" s="279">
        <v>67.8</v>
      </c>
      <c r="V97" s="200"/>
      <c r="W97" s="200"/>
      <c r="X97" s="200"/>
      <c r="Y97" s="200"/>
      <c r="Z97" s="200">
        <f>AA97</f>
        <v>203.4</v>
      </c>
      <c r="AA97" s="200">
        <f>135.6+27.12+40.68</f>
        <v>203.4</v>
      </c>
      <c r="AB97" s="200"/>
      <c r="AC97" s="200"/>
      <c r="AD97" s="279">
        <f>P97-Q97</f>
        <v>-203.39999999999998</v>
      </c>
      <c r="AE97" s="200">
        <f>AD97</f>
        <v>-203.39999999999998</v>
      </c>
      <c r="AF97" s="200"/>
      <c r="AG97" s="200"/>
      <c r="AH97" s="200"/>
      <c r="AI97" s="200"/>
    </row>
    <row r="98" spans="1:35" s="201" customFormat="1" ht="36" customHeight="1">
      <c r="A98" s="206"/>
      <c r="B98" s="209" t="s">
        <v>171</v>
      </c>
      <c r="C98" s="216"/>
      <c r="D98" s="217"/>
      <c r="E98" s="217"/>
      <c r="F98" s="218"/>
      <c r="G98" s="207"/>
      <c r="H98" s="207"/>
      <c r="I98" s="208"/>
      <c r="J98" s="198"/>
      <c r="K98" s="198"/>
      <c r="L98" s="198"/>
      <c r="M98" s="198"/>
      <c r="N98" s="198"/>
      <c r="O98" s="198"/>
      <c r="P98" s="199">
        <f t="shared" si="29"/>
        <v>0</v>
      </c>
      <c r="Q98" s="199">
        <f t="shared" si="29"/>
        <v>4800</v>
      </c>
      <c r="R98" s="199">
        <v>0</v>
      </c>
      <c r="S98" s="223">
        <v>2400</v>
      </c>
      <c r="T98" s="279"/>
      <c r="U98" s="199">
        <v>2400</v>
      </c>
      <c r="V98" s="200"/>
      <c r="W98" s="200"/>
      <c r="X98" s="200"/>
      <c r="Y98" s="200"/>
      <c r="Z98" s="199">
        <f>AA98</f>
        <v>0</v>
      </c>
      <c r="AA98" s="223">
        <v>0</v>
      </c>
      <c r="AB98" s="200"/>
      <c r="AC98" s="200"/>
      <c r="AD98" s="199">
        <f>P98-Q98</f>
        <v>-4800</v>
      </c>
      <c r="AE98" s="302">
        <f>AD98</f>
        <v>-4800</v>
      </c>
      <c r="AF98" s="200"/>
      <c r="AG98" s="200"/>
      <c r="AH98" s="200"/>
      <c r="AI98" s="200"/>
    </row>
    <row r="99" spans="1:35" ht="15.75">
      <c r="A99" s="25" t="s">
        <v>34</v>
      </c>
      <c r="B99" s="316" t="s">
        <v>8</v>
      </c>
      <c r="C99" s="317"/>
      <c r="D99" s="27"/>
      <c r="E99" s="27"/>
      <c r="F99" s="27"/>
      <c r="G99" s="27"/>
      <c r="H99" s="27"/>
      <c r="I99" s="27"/>
      <c r="J99" s="27"/>
      <c r="K99" s="27"/>
      <c r="L99" s="27"/>
      <c r="M99" s="28"/>
      <c r="N99" s="27"/>
      <c r="O99" s="110"/>
      <c r="P99" s="110"/>
      <c r="Q99" s="111"/>
      <c r="R99" s="111"/>
      <c r="S99" s="111"/>
      <c r="T99" s="111"/>
      <c r="U99" s="111"/>
      <c r="V99" s="111"/>
      <c r="W99" s="111"/>
      <c r="X99" s="111"/>
      <c r="Y99" s="111"/>
      <c r="Z99" s="111"/>
      <c r="AA99" s="111"/>
      <c r="AB99" s="111"/>
      <c r="AC99" s="111"/>
      <c r="AD99" s="111"/>
      <c r="AE99" s="111"/>
      <c r="AF99" s="111"/>
      <c r="AG99" s="111"/>
      <c r="AH99" s="111"/>
      <c r="AI99" s="111"/>
    </row>
    <row r="100" spans="1:35" ht="15.75" hidden="1">
      <c r="A100" s="453"/>
      <c r="B100" s="454"/>
      <c r="C100" s="454"/>
      <c r="D100" s="454"/>
      <c r="E100" s="454"/>
      <c r="F100" s="454"/>
      <c r="G100" s="454"/>
      <c r="H100" s="455"/>
      <c r="I100" s="76" t="s">
        <v>62</v>
      </c>
      <c r="J100" s="77">
        <f>J101+J102+J103+J104</f>
        <v>462596.13251999998</v>
      </c>
      <c r="K100" s="77">
        <f>K101+K102+K103+K104</f>
        <v>330680.78819999995</v>
      </c>
      <c r="L100" s="77">
        <f>L101+L102+L103+L104</f>
        <v>131192.06521</v>
      </c>
      <c r="M100" s="77">
        <f>M101+M102+M103+M104</f>
        <v>723.27910999999995</v>
      </c>
      <c r="N100" s="77"/>
      <c r="O100" s="77">
        <f>O101+O102+O103+O104</f>
        <v>545863.42999999993</v>
      </c>
      <c r="P100" s="77">
        <f>P101+P102+P103+P104</f>
        <v>390203.31</v>
      </c>
      <c r="Q100" s="111"/>
      <c r="R100" s="111"/>
      <c r="S100" s="111"/>
      <c r="T100" s="111"/>
      <c r="U100" s="111"/>
      <c r="V100" s="111"/>
      <c r="W100" s="111"/>
      <c r="X100" s="111"/>
      <c r="Y100" s="111"/>
      <c r="Z100" s="111"/>
      <c r="AA100" s="111"/>
      <c r="AB100" s="111"/>
      <c r="AC100" s="111"/>
      <c r="AD100" s="111"/>
      <c r="AE100" s="111"/>
      <c r="AF100" s="111"/>
      <c r="AG100" s="111"/>
      <c r="AH100" s="111"/>
      <c r="AI100" s="111"/>
    </row>
    <row r="101" spans="1:35" ht="51" hidden="1">
      <c r="A101" s="456"/>
      <c r="B101" s="457"/>
      <c r="C101" s="457"/>
      <c r="D101" s="457"/>
      <c r="E101" s="457"/>
      <c r="F101" s="457"/>
      <c r="G101" s="457"/>
      <c r="H101" s="458"/>
      <c r="I101" s="72" t="s">
        <v>60</v>
      </c>
      <c r="J101" s="53">
        <f t="shared" ref="J101:M104" si="30">J106+J130</f>
        <v>9514.7125199999991</v>
      </c>
      <c r="K101" s="53">
        <f t="shared" si="30"/>
        <v>5559.4481999999998</v>
      </c>
      <c r="L101" s="53">
        <f>L106+L130</f>
        <v>3231.9852099999998</v>
      </c>
      <c r="M101" s="53">
        <f>M106+M130</f>
        <v>723.27910999999995</v>
      </c>
      <c r="N101" s="53"/>
      <c r="O101" s="53">
        <f>O106+O130</f>
        <v>11227.36</v>
      </c>
      <c r="P101" s="53">
        <f t="shared" ref="P101:AH103" si="31">P106+P130</f>
        <v>6560.15</v>
      </c>
      <c r="Q101" s="53">
        <f t="shared" si="31"/>
        <v>998.024</v>
      </c>
      <c r="R101" s="53">
        <f t="shared" si="31"/>
        <v>0</v>
      </c>
      <c r="S101" s="53">
        <f t="shared" si="31"/>
        <v>550.38800000000003</v>
      </c>
      <c r="T101" s="53">
        <f t="shared" si="31"/>
        <v>0</v>
      </c>
      <c r="U101" s="53">
        <f t="shared" si="31"/>
        <v>447.63600000000002</v>
      </c>
      <c r="V101" s="53">
        <f t="shared" si="31"/>
        <v>0</v>
      </c>
      <c r="W101" s="53">
        <f t="shared" si="31"/>
        <v>0</v>
      </c>
      <c r="X101" s="53">
        <f t="shared" si="31"/>
        <v>0</v>
      </c>
      <c r="Y101" s="53">
        <f t="shared" si="31"/>
        <v>0</v>
      </c>
      <c r="Z101" s="53">
        <f t="shared" si="31"/>
        <v>1490.8609999999999</v>
      </c>
      <c r="AA101" s="53">
        <f t="shared" si="31"/>
        <v>1490.8609999999999</v>
      </c>
      <c r="AB101" s="53">
        <f t="shared" si="31"/>
        <v>0</v>
      </c>
      <c r="AC101" s="53">
        <f t="shared" si="31"/>
        <v>0</v>
      </c>
      <c r="AD101" s="53">
        <f t="shared" si="31"/>
        <v>-998.024</v>
      </c>
      <c r="AE101" s="53">
        <f t="shared" si="31"/>
        <v>-998.024</v>
      </c>
      <c r="AF101" s="53">
        <f t="shared" si="31"/>
        <v>0</v>
      </c>
      <c r="AG101" s="53">
        <f t="shared" si="31"/>
        <v>0</v>
      </c>
      <c r="AH101" s="53">
        <f t="shared" si="31"/>
        <v>0</v>
      </c>
      <c r="AI101" s="111"/>
    </row>
    <row r="102" spans="1:35" ht="38.25" hidden="1">
      <c r="A102" s="456"/>
      <c r="B102" s="457"/>
      <c r="C102" s="457"/>
      <c r="D102" s="457"/>
      <c r="E102" s="457"/>
      <c r="F102" s="457"/>
      <c r="G102" s="457"/>
      <c r="H102" s="458"/>
      <c r="I102" s="14" t="s">
        <v>61</v>
      </c>
      <c r="J102" s="11">
        <f t="shared" si="30"/>
        <v>5467.52</v>
      </c>
      <c r="K102" s="53">
        <f t="shared" si="30"/>
        <v>5467.52</v>
      </c>
      <c r="L102" s="53">
        <f t="shared" si="30"/>
        <v>0</v>
      </c>
      <c r="M102" s="11">
        <f t="shared" si="30"/>
        <v>0</v>
      </c>
      <c r="N102" s="11"/>
      <c r="O102" s="53">
        <f>O107+O131</f>
        <v>6451.67</v>
      </c>
      <c r="P102" s="11">
        <f>P107+P131</f>
        <v>6451.67</v>
      </c>
      <c r="Q102" s="11">
        <f t="shared" si="31"/>
        <v>1555.6</v>
      </c>
      <c r="R102" s="11">
        <f t="shared" si="31"/>
        <v>0</v>
      </c>
      <c r="S102" s="11">
        <f t="shared" si="31"/>
        <v>252.12</v>
      </c>
      <c r="T102" s="11">
        <f t="shared" si="31"/>
        <v>0</v>
      </c>
      <c r="U102" s="11">
        <f t="shared" si="31"/>
        <v>1303.48</v>
      </c>
      <c r="V102" s="11">
        <f t="shared" si="31"/>
        <v>0</v>
      </c>
      <c r="W102" s="11">
        <f t="shared" si="31"/>
        <v>0</v>
      </c>
      <c r="X102" s="11">
        <f t="shared" si="31"/>
        <v>0</v>
      </c>
      <c r="Y102" s="11">
        <f t="shared" si="31"/>
        <v>0</v>
      </c>
      <c r="Z102" s="11">
        <f>Z107+Z131</f>
        <v>885.6</v>
      </c>
      <c r="AA102" s="11">
        <f t="shared" si="31"/>
        <v>885.6</v>
      </c>
      <c r="AB102" s="11">
        <f t="shared" si="31"/>
        <v>0</v>
      </c>
      <c r="AC102" s="11">
        <f t="shared" si="31"/>
        <v>0</v>
      </c>
      <c r="AD102" s="11">
        <f t="shared" si="31"/>
        <v>-1555.6</v>
      </c>
      <c r="AE102" s="11">
        <f t="shared" si="31"/>
        <v>-1555.6</v>
      </c>
      <c r="AF102" s="11">
        <f t="shared" si="31"/>
        <v>0</v>
      </c>
      <c r="AG102" s="11">
        <f t="shared" si="31"/>
        <v>0</v>
      </c>
      <c r="AH102" s="11">
        <f t="shared" si="31"/>
        <v>0</v>
      </c>
      <c r="AI102" s="111"/>
    </row>
    <row r="103" spans="1:35" ht="25.5" hidden="1">
      <c r="A103" s="456"/>
      <c r="B103" s="457"/>
      <c r="C103" s="457"/>
      <c r="D103" s="457"/>
      <c r="E103" s="457"/>
      <c r="F103" s="457"/>
      <c r="G103" s="457"/>
      <c r="H103" s="458"/>
      <c r="I103" s="14" t="s">
        <v>14</v>
      </c>
      <c r="J103" s="11">
        <f t="shared" si="30"/>
        <v>447613.89999999997</v>
      </c>
      <c r="K103" s="11">
        <f t="shared" si="30"/>
        <v>319653.81999999995</v>
      </c>
      <c r="L103" s="11">
        <f t="shared" si="30"/>
        <v>127960.08</v>
      </c>
      <c r="M103" s="11">
        <f t="shared" si="30"/>
        <v>0</v>
      </c>
      <c r="N103" s="11"/>
      <c r="O103" s="11">
        <f>O108+O132</f>
        <v>528184.39999999991</v>
      </c>
      <c r="P103" s="11">
        <f>P108+P132</f>
        <v>377191.49</v>
      </c>
      <c r="Q103" s="11">
        <f t="shared" si="31"/>
        <v>0</v>
      </c>
      <c r="R103" s="11">
        <f t="shared" si="31"/>
        <v>0</v>
      </c>
      <c r="S103" s="11">
        <f t="shared" si="31"/>
        <v>0</v>
      </c>
      <c r="T103" s="11">
        <f t="shared" si="31"/>
        <v>0</v>
      </c>
      <c r="U103" s="11">
        <f t="shared" si="31"/>
        <v>0</v>
      </c>
      <c r="V103" s="11">
        <f t="shared" si="31"/>
        <v>0</v>
      </c>
      <c r="W103" s="11">
        <f t="shared" si="31"/>
        <v>0</v>
      </c>
      <c r="X103" s="11">
        <f t="shared" si="31"/>
        <v>0</v>
      </c>
      <c r="Y103" s="11">
        <f t="shared" si="31"/>
        <v>0</v>
      </c>
      <c r="Z103" s="11">
        <f t="shared" si="31"/>
        <v>0</v>
      </c>
      <c r="AA103" s="11">
        <f t="shared" si="31"/>
        <v>0</v>
      </c>
      <c r="AB103" s="11">
        <f t="shared" si="31"/>
        <v>0</v>
      </c>
      <c r="AC103" s="11">
        <f t="shared" si="31"/>
        <v>0</v>
      </c>
      <c r="AD103" s="11">
        <f t="shared" si="31"/>
        <v>0</v>
      </c>
      <c r="AE103" s="11">
        <f t="shared" si="31"/>
        <v>0</v>
      </c>
      <c r="AF103" s="11">
        <f t="shared" si="31"/>
        <v>0</v>
      </c>
      <c r="AG103" s="11">
        <f t="shared" si="31"/>
        <v>0</v>
      </c>
      <c r="AH103" s="11">
        <f t="shared" si="31"/>
        <v>0</v>
      </c>
      <c r="AI103" s="111"/>
    </row>
    <row r="104" spans="1:35" ht="25.5" hidden="1">
      <c r="A104" s="459"/>
      <c r="B104" s="460"/>
      <c r="C104" s="460"/>
      <c r="D104" s="460"/>
      <c r="E104" s="460"/>
      <c r="F104" s="460"/>
      <c r="G104" s="460"/>
      <c r="H104" s="461"/>
      <c r="I104" s="14" t="s">
        <v>13</v>
      </c>
      <c r="J104" s="11">
        <f t="shared" si="30"/>
        <v>0</v>
      </c>
      <c r="K104" s="11">
        <f t="shared" si="30"/>
        <v>0</v>
      </c>
      <c r="L104" s="11">
        <f t="shared" si="30"/>
        <v>0</v>
      </c>
      <c r="M104" s="11">
        <f t="shared" si="30"/>
        <v>0</v>
      </c>
      <c r="N104" s="11"/>
      <c r="O104" s="11">
        <f>O109+O133</f>
        <v>0</v>
      </c>
      <c r="P104" s="11">
        <f t="shared" ref="P104:AH104" si="32">P109+P133</f>
        <v>0</v>
      </c>
      <c r="Q104" s="11">
        <f t="shared" si="32"/>
        <v>0</v>
      </c>
      <c r="R104" s="11">
        <f t="shared" si="32"/>
        <v>0</v>
      </c>
      <c r="S104" s="11">
        <f t="shared" si="32"/>
        <v>0</v>
      </c>
      <c r="T104" s="11">
        <f t="shared" si="32"/>
        <v>0</v>
      </c>
      <c r="U104" s="11">
        <f t="shared" si="32"/>
        <v>0</v>
      </c>
      <c r="V104" s="11">
        <f t="shared" si="32"/>
        <v>0</v>
      </c>
      <c r="W104" s="11">
        <f t="shared" si="32"/>
        <v>0</v>
      </c>
      <c r="X104" s="11">
        <f t="shared" si="32"/>
        <v>0</v>
      </c>
      <c r="Y104" s="11">
        <f t="shared" si="32"/>
        <v>0</v>
      </c>
      <c r="Z104" s="11">
        <f t="shared" si="32"/>
        <v>0</v>
      </c>
      <c r="AA104" s="11">
        <f t="shared" si="32"/>
        <v>0</v>
      </c>
      <c r="AB104" s="11">
        <f t="shared" si="32"/>
        <v>0</v>
      </c>
      <c r="AC104" s="11">
        <f t="shared" si="32"/>
        <v>0</v>
      </c>
      <c r="AD104" s="11">
        <f t="shared" si="32"/>
        <v>0</v>
      </c>
      <c r="AE104" s="11">
        <f t="shared" si="32"/>
        <v>0</v>
      </c>
      <c r="AF104" s="11">
        <f t="shared" si="32"/>
        <v>0</v>
      </c>
      <c r="AG104" s="11">
        <f t="shared" si="32"/>
        <v>0</v>
      </c>
      <c r="AH104" s="11">
        <f t="shared" si="32"/>
        <v>0</v>
      </c>
      <c r="AI104" s="111"/>
    </row>
    <row r="105" spans="1:35" ht="16.5" hidden="1" customHeight="1">
      <c r="A105" s="474" t="s">
        <v>71</v>
      </c>
      <c r="B105" s="483"/>
      <c r="C105" s="483"/>
      <c r="D105" s="483"/>
      <c r="E105" s="483"/>
      <c r="F105" s="483"/>
      <c r="G105" s="483"/>
      <c r="H105" s="484"/>
      <c r="I105" s="312"/>
      <c r="J105" s="20"/>
      <c r="K105" s="20"/>
      <c r="L105" s="20"/>
      <c r="M105" s="20"/>
      <c r="N105" s="20"/>
      <c r="O105" s="20"/>
      <c r="P105" s="20"/>
      <c r="Q105" s="111"/>
      <c r="R105" s="111"/>
      <c r="S105" s="111"/>
      <c r="T105" s="111"/>
      <c r="U105" s="111"/>
      <c r="V105" s="111"/>
      <c r="W105" s="111"/>
      <c r="X105" s="111"/>
      <c r="Y105" s="111"/>
      <c r="Z105" s="111"/>
      <c r="AA105" s="111"/>
      <c r="AB105" s="111"/>
      <c r="AC105" s="111"/>
      <c r="AD105" s="111"/>
      <c r="AE105" s="111"/>
      <c r="AF105" s="111"/>
      <c r="AG105" s="111"/>
      <c r="AH105" s="111"/>
      <c r="AI105" s="111"/>
    </row>
    <row r="106" spans="1:35" ht="51" hidden="1">
      <c r="A106" s="485"/>
      <c r="B106" s="486"/>
      <c r="C106" s="486"/>
      <c r="D106" s="486"/>
      <c r="E106" s="486"/>
      <c r="F106" s="486"/>
      <c r="G106" s="486"/>
      <c r="H106" s="487"/>
      <c r="I106" s="72" t="s">
        <v>60</v>
      </c>
      <c r="J106" s="32">
        <f>J111</f>
        <v>0</v>
      </c>
      <c r="K106" s="32">
        <f t="shared" ref="K106:M109" si="33">K111</f>
        <v>0</v>
      </c>
      <c r="L106" s="32">
        <f t="shared" si="33"/>
        <v>0</v>
      </c>
      <c r="M106" s="32">
        <f t="shared" si="33"/>
        <v>0</v>
      </c>
      <c r="N106" s="32"/>
      <c r="O106" s="32">
        <f t="shared" ref="O106:AH109" si="34">O111</f>
        <v>0</v>
      </c>
      <c r="P106" s="32">
        <f t="shared" si="34"/>
        <v>0</v>
      </c>
      <c r="Q106" s="32">
        <f t="shared" si="34"/>
        <v>0</v>
      </c>
      <c r="R106" s="32">
        <f t="shared" si="34"/>
        <v>0</v>
      </c>
      <c r="S106" s="32">
        <f t="shared" si="34"/>
        <v>0</v>
      </c>
      <c r="T106" s="32">
        <f t="shared" si="34"/>
        <v>0</v>
      </c>
      <c r="U106" s="32">
        <f t="shared" si="34"/>
        <v>0</v>
      </c>
      <c r="V106" s="32">
        <f t="shared" si="34"/>
        <v>0</v>
      </c>
      <c r="W106" s="32">
        <f t="shared" si="34"/>
        <v>0</v>
      </c>
      <c r="X106" s="32">
        <f t="shared" si="34"/>
        <v>0</v>
      </c>
      <c r="Y106" s="32">
        <f t="shared" si="34"/>
        <v>0</v>
      </c>
      <c r="Z106" s="32">
        <f t="shared" si="34"/>
        <v>0</v>
      </c>
      <c r="AA106" s="32">
        <f t="shared" si="34"/>
        <v>0</v>
      </c>
      <c r="AB106" s="32">
        <f t="shared" si="34"/>
        <v>0</v>
      </c>
      <c r="AC106" s="32">
        <f t="shared" si="34"/>
        <v>0</v>
      </c>
      <c r="AD106" s="32">
        <f t="shared" si="34"/>
        <v>0</v>
      </c>
      <c r="AE106" s="32">
        <f t="shared" si="34"/>
        <v>0</v>
      </c>
      <c r="AF106" s="32">
        <f t="shared" si="34"/>
        <v>0</v>
      </c>
      <c r="AG106" s="32">
        <f t="shared" si="34"/>
        <v>0</v>
      </c>
      <c r="AH106" s="32">
        <f t="shared" si="34"/>
        <v>0</v>
      </c>
      <c r="AI106" s="111"/>
    </row>
    <row r="107" spans="1:35" ht="38.25" hidden="1">
      <c r="A107" s="485"/>
      <c r="B107" s="486"/>
      <c r="C107" s="486"/>
      <c r="D107" s="486"/>
      <c r="E107" s="486"/>
      <c r="F107" s="486"/>
      <c r="G107" s="486"/>
      <c r="H107" s="487"/>
      <c r="I107" s="14" t="s">
        <v>61</v>
      </c>
      <c r="J107" s="12">
        <f>J112</f>
        <v>5467.52</v>
      </c>
      <c r="K107" s="12">
        <f t="shared" si="33"/>
        <v>5467.52</v>
      </c>
      <c r="L107" s="12">
        <f t="shared" si="33"/>
        <v>0</v>
      </c>
      <c r="M107" s="12">
        <f t="shared" si="33"/>
        <v>0</v>
      </c>
      <c r="N107" s="12"/>
      <c r="O107" s="12">
        <f t="shared" si="34"/>
        <v>6451.67</v>
      </c>
      <c r="P107" s="12">
        <f t="shared" si="34"/>
        <v>6451.67</v>
      </c>
      <c r="Q107" s="12">
        <f t="shared" si="34"/>
        <v>1555.6</v>
      </c>
      <c r="R107" s="12">
        <f t="shared" si="34"/>
        <v>0</v>
      </c>
      <c r="S107" s="12">
        <f t="shared" si="34"/>
        <v>252.12</v>
      </c>
      <c r="T107" s="12">
        <f t="shared" si="34"/>
        <v>0</v>
      </c>
      <c r="U107" s="12">
        <f t="shared" si="34"/>
        <v>1303.48</v>
      </c>
      <c r="V107" s="12">
        <f t="shared" si="34"/>
        <v>0</v>
      </c>
      <c r="W107" s="12">
        <f t="shared" si="34"/>
        <v>0</v>
      </c>
      <c r="X107" s="12">
        <f t="shared" si="34"/>
        <v>0</v>
      </c>
      <c r="Y107" s="12">
        <f t="shared" si="34"/>
        <v>0</v>
      </c>
      <c r="Z107" s="12">
        <f t="shared" si="34"/>
        <v>885.6</v>
      </c>
      <c r="AA107" s="12">
        <f t="shared" si="34"/>
        <v>885.6</v>
      </c>
      <c r="AB107" s="12">
        <f t="shared" si="34"/>
        <v>0</v>
      </c>
      <c r="AC107" s="12">
        <f t="shared" si="34"/>
        <v>0</v>
      </c>
      <c r="AD107" s="12">
        <f t="shared" si="34"/>
        <v>-1555.6</v>
      </c>
      <c r="AE107" s="12">
        <f t="shared" si="34"/>
        <v>-1555.6</v>
      </c>
      <c r="AF107" s="12">
        <f t="shared" si="34"/>
        <v>0</v>
      </c>
      <c r="AG107" s="12">
        <f t="shared" si="34"/>
        <v>0</v>
      </c>
      <c r="AH107" s="12">
        <f t="shared" si="34"/>
        <v>0</v>
      </c>
      <c r="AI107" s="111"/>
    </row>
    <row r="108" spans="1:35" ht="25.5" hidden="1">
      <c r="A108" s="485"/>
      <c r="B108" s="486"/>
      <c r="C108" s="486"/>
      <c r="D108" s="486"/>
      <c r="E108" s="486"/>
      <c r="F108" s="486"/>
      <c r="G108" s="486"/>
      <c r="H108" s="487"/>
      <c r="I108" s="14" t="s">
        <v>14</v>
      </c>
      <c r="J108" s="12">
        <f>J113</f>
        <v>163734.07</v>
      </c>
      <c r="K108" s="12">
        <f t="shared" si="33"/>
        <v>97937.47</v>
      </c>
      <c r="L108" s="12">
        <f t="shared" si="33"/>
        <v>65796.600000000006</v>
      </c>
      <c r="M108" s="12">
        <f t="shared" si="33"/>
        <v>0</v>
      </c>
      <c r="N108" s="12"/>
      <c r="O108" s="12">
        <f t="shared" si="34"/>
        <v>193206.2</v>
      </c>
      <c r="P108" s="12">
        <f t="shared" si="34"/>
        <v>115566.2</v>
      </c>
      <c r="Q108" s="12">
        <f t="shared" si="34"/>
        <v>0</v>
      </c>
      <c r="R108" s="12">
        <f t="shared" si="34"/>
        <v>0</v>
      </c>
      <c r="S108" s="12">
        <f t="shared" si="34"/>
        <v>0</v>
      </c>
      <c r="T108" s="12">
        <f t="shared" si="34"/>
        <v>0</v>
      </c>
      <c r="U108" s="12">
        <f t="shared" si="34"/>
        <v>0</v>
      </c>
      <c r="V108" s="12">
        <f t="shared" si="34"/>
        <v>0</v>
      </c>
      <c r="W108" s="12">
        <f t="shared" si="34"/>
        <v>0</v>
      </c>
      <c r="X108" s="12">
        <f t="shared" si="34"/>
        <v>0</v>
      </c>
      <c r="Y108" s="12">
        <f t="shared" si="34"/>
        <v>0</v>
      </c>
      <c r="Z108" s="12">
        <f t="shared" si="34"/>
        <v>0</v>
      </c>
      <c r="AA108" s="12">
        <f t="shared" si="34"/>
        <v>0</v>
      </c>
      <c r="AB108" s="12">
        <f t="shared" si="34"/>
        <v>0</v>
      </c>
      <c r="AC108" s="12">
        <f t="shared" si="34"/>
        <v>0</v>
      </c>
      <c r="AD108" s="12">
        <f t="shared" si="34"/>
        <v>0</v>
      </c>
      <c r="AE108" s="12">
        <f t="shared" si="34"/>
        <v>0</v>
      </c>
      <c r="AF108" s="12">
        <f t="shared" si="34"/>
        <v>0</v>
      </c>
      <c r="AG108" s="12">
        <f t="shared" si="34"/>
        <v>0</v>
      </c>
      <c r="AH108" s="12">
        <f t="shared" si="34"/>
        <v>0</v>
      </c>
      <c r="AI108" s="111"/>
    </row>
    <row r="109" spans="1:35" ht="25.5" hidden="1">
      <c r="A109" s="488"/>
      <c r="B109" s="489"/>
      <c r="C109" s="489"/>
      <c r="D109" s="489"/>
      <c r="E109" s="489"/>
      <c r="F109" s="489"/>
      <c r="G109" s="489"/>
      <c r="H109" s="490"/>
      <c r="I109" s="14" t="s">
        <v>13</v>
      </c>
      <c r="J109" s="12"/>
      <c r="K109" s="12">
        <f t="shared" si="33"/>
        <v>0</v>
      </c>
      <c r="L109" s="12">
        <f t="shared" si="33"/>
        <v>0</v>
      </c>
      <c r="M109" s="12">
        <f t="shared" si="33"/>
        <v>0</v>
      </c>
      <c r="N109" s="12"/>
      <c r="O109" s="12">
        <f t="shared" si="34"/>
        <v>0</v>
      </c>
      <c r="P109" s="12">
        <f t="shared" si="34"/>
        <v>0</v>
      </c>
      <c r="Q109" s="12">
        <f t="shared" si="34"/>
        <v>0</v>
      </c>
      <c r="R109" s="12">
        <f t="shared" si="34"/>
        <v>0</v>
      </c>
      <c r="S109" s="12">
        <f t="shared" si="34"/>
        <v>0</v>
      </c>
      <c r="T109" s="12">
        <f t="shared" si="34"/>
        <v>0</v>
      </c>
      <c r="U109" s="12">
        <f t="shared" si="34"/>
        <v>0</v>
      </c>
      <c r="V109" s="12">
        <f t="shared" si="34"/>
        <v>0</v>
      </c>
      <c r="W109" s="12">
        <f t="shared" si="34"/>
        <v>0</v>
      </c>
      <c r="X109" s="12">
        <f t="shared" si="34"/>
        <v>0</v>
      </c>
      <c r="Y109" s="12">
        <f t="shared" si="34"/>
        <v>0</v>
      </c>
      <c r="Z109" s="12">
        <f t="shared" si="34"/>
        <v>0</v>
      </c>
      <c r="AA109" s="12">
        <f t="shared" si="34"/>
        <v>0</v>
      </c>
      <c r="AB109" s="12">
        <f t="shared" si="34"/>
        <v>0</v>
      </c>
      <c r="AC109" s="12">
        <f t="shared" si="34"/>
        <v>0</v>
      </c>
      <c r="AD109" s="12">
        <f t="shared" si="34"/>
        <v>0</v>
      </c>
      <c r="AE109" s="12">
        <f t="shared" si="34"/>
        <v>0</v>
      </c>
      <c r="AF109" s="12">
        <f t="shared" si="34"/>
        <v>0</v>
      </c>
      <c r="AG109" s="12">
        <f t="shared" si="34"/>
        <v>0</v>
      </c>
      <c r="AH109" s="12">
        <f t="shared" si="34"/>
        <v>0</v>
      </c>
      <c r="AI109" s="111"/>
    </row>
    <row r="110" spans="1:35" ht="31.5" hidden="1" customHeight="1">
      <c r="A110" s="44" t="s">
        <v>83</v>
      </c>
      <c r="B110" s="368" t="s">
        <v>70</v>
      </c>
      <c r="C110" s="369"/>
      <c r="D110" s="369"/>
      <c r="E110" s="369"/>
      <c r="F110" s="369"/>
      <c r="G110" s="369"/>
      <c r="H110" s="370"/>
      <c r="I110" s="312"/>
      <c r="J110" s="20"/>
      <c r="K110" s="20"/>
      <c r="L110" s="20"/>
      <c r="M110" s="20"/>
      <c r="N110" s="20"/>
      <c r="O110" s="20"/>
      <c r="P110" s="20"/>
      <c r="Q110" s="111"/>
      <c r="R110" s="111"/>
      <c r="S110" s="111"/>
      <c r="T110" s="111"/>
      <c r="U110" s="111"/>
      <c r="V110" s="111"/>
      <c r="W110" s="111"/>
      <c r="X110" s="111"/>
      <c r="Y110" s="111"/>
      <c r="Z110" s="111"/>
      <c r="AA110" s="111"/>
      <c r="AB110" s="111"/>
      <c r="AC110" s="111"/>
      <c r="AD110" s="111"/>
      <c r="AE110" s="111"/>
      <c r="AF110" s="111"/>
      <c r="AG110" s="111"/>
      <c r="AH110" s="111"/>
      <c r="AI110" s="111"/>
    </row>
    <row r="111" spans="1:35" ht="51" hidden="1">
      <c r="A111" s="444"/>
      <c r="B111" s="333"/>
      <c r="C111" s="334"/>
      <c r="D111" s="334"/>
      <c r="E111" s="334"/>
      <c r="F111" s="334"/>
      <c r="G111" s="334"/>
      <c r="H111" s="335"/>
      <c r="I111" s="72" t="s">
        <v>60</v>
      </c>
      <c r="J111" s="32">
        <v>0</v>
      </c>
      <c r="K111" s="32">
        <v>0</v>
      </c>
      <c r="L111" s="32">
        <v>0</v>
      </c>
      <c r="M111" s="32">
        <v>0</v>
      </c>
      <c r="N111" s="32"/>
      <c r="O111" s="32">
        <v>0</v>
      </c>
      <c r="P111" s="32">
        <v>0</v>
      </c>
      <c r="Q111" s="32">
        <v>0</v>
      </c>
      <c r="R111" s="32">
        <v>0</v>
      </c>
      <c r="S111" s="32">
        <v>0</v>
      </c>
      <c r="T111" s="32">
        <v>0</v>
      </c>
      <c r="U111" s="32">
        <v>0</v>
      </c>
      <c r="V111" s="32">
        <v>0</v>
      </c>
      <c r="W111" s="32">
        <v>0</v>
      </c>
      <c r="X111" s="32">
        <v>0</v>
      </c>
      <c r="Y111" s="32">
        <v>0</v>
      </c>
      <c r="Z111" s="32">
        <v>0</v>
      </c>
      <c r="AA111" s="32">
        <v>0</v>
      </c>
      <c r="AB111" s="32">
        <v>0</v>
      </c>
      <c r="AC111" s="32">
        <v>0</v>
      </c>
      <c r="AD111" s="32">
        <v>0</v>
      </c>
      <c r="AE111" s="32">
        <v>0</v>
      </c>
      <c r="AF111" s="32">
        <v>0</v>
      </c>
      <c r="AG111" s="32">
        <v>0</v>
      </c>
      <c r="AH111" s="32">
        <v>0</v>
      </c>
      <c r="AI111" s="111"/>
    </row>
    <row r="112" spans="1:35" ht="38.25" hidden="1">
      <c r="A112" s="444"/>
      <c r="B112" s="336"/>
      <c r="C112" s="337"/>
      <c r="D112" s="337"/>
      <c r="E112" s="337"/>
      <c r="F112" s="337"/>
      <c r="G112" s="337"/>
      <c r="H112" s="338"/>
      <c r="I112" s="72" t="s">
        <v>61</v>
      </c>
      <c r="J112" s="32">
        <f>J116</f>
        <v>5467.52</v>
      </c>
      <c r="K112" s="32">
        <f>K116</f>
        <v>5467.52</v>
      </c>
      <c r="L112" s="32">
        <f>L116</f>
        <v>0</v>
      </c>
      <c r="M112" s="32">
        <f>M116</f>
        <v>0</v>
      </c>
      <c r="N112" s="32"/>
      <c r="O112" s="32">
        <f>O116</f>
        <v>6451.67</v>
      </c>
      <c r="P112" s="32">
        <f>P116</f>
        <v>6451.67</v>
      </c>
      <c r="Q112" s="32">
        <f t="shared" ref="Q112:AH112" si="35">Q116</f>
        <v>1555.6</v>
      </c>
      <c r="R112" s="32">
        <f t="shared" si="35"/>
        <v>0</v>
      </c>
      <c r="S112" s="32">
        <f t="shared" si="35"/>
        <v>252.12</v>
      </c>
      <c r="T112" s="32">
        <f t="shared" si="35"/>
        <v>0</v>
      </c>
      <c r="U112" s="32">
        <f t="shared" si="35"/>
        <v>1303.48</v>
      </c>
      <c r="V112" s="32">
        <f t="shared" si="35"/>
        <v>0</v>
      </c>
      <c r="W112" s="32">
        <f t="shared" si="35"/>
        <v>0</v>
      </c>
      <c r="X112" s="32">
        <f t="shared" si="35"/>
        <v>0</v>
      </c>
      <c r="Y112" s="32">
        <f t="shared" si="35"/>
        <v>0</v>
      </c>
      <c r="Z112" s="32">
        <f t="shared" si="35"/>
        <v>885.6</v>
      </c>
      <c r="AA112" s="32">
        <f t="shared" si="35"/>
        <v>885.6</v>
      </c>
      <c r="AB112" s="32">
        <f t="shared" si="35"/>
        <v>0</v>
      </c>
      <c r="AC112" s="32">
        <f t="shared" si="35"/>
        <v>0</v>
      </c>
      <c r="AD112" s="32">
        <f t="shared" si="35"/>
        <v>-1555.6</v>
      </c>
      <c r="AE112" s="32">
        <f t="shared" si="35"/>
        <v>-1555.6</v>
      </c>
      <c r="AF112" s="32">
        <f t="shared" si="35"/>
        <v>0</v>
      </c>
      <c r="AG112" s="32">
        <f t="shared" si="35"/>
        <v>0</v>
      </c>
      <c r="AH112" s="32">
        <f t="shared" si="35"/>
        <v>0</v>
      </c>
      <c r="AI112" s="111"/>
    </row>
    <row r="113" spans="1:35" ht="25.5" hidden="1">
      <c r="A113" s="444"/>
      <c r="B113" s="336"/>
      <c r="C113" s="337"/>
      <c r="D113" s="337"/>
      <c r="E113" s="337"/>
      <c r="F113" s="337"/>
      <c r="G113" s="337"/>
      <c r="H113" s="338"/>
      <c r="I113" s="14" t="s">
        <v>14</v>
      </c>
      <c r="J113" s="12">
        <f>J121+J125</f>
        <v>163734.07</v>
      </c>
      <c r="K113" s="12">
        <f>K121+K125</f>
        <v>97937.47</v>
      </c>
      <c r="L113" s="12">
        <f>L121+L125</f>
        <v>65796.600000000006</v>
      </c>
      <c r="M113" s="12">
        <f>M121+M125</f>
        <v>0</v>
      </c>
      <c r="N113" s="12"/>
      <c r="O113" s="12">
        <f>O121+O125</f>
        <v>193206.2</v>
      </c>
      <c r="P113" s="12">
        <f t="shared" ref="P113:AH113" si="36">P121+P125</f>
        <v>115566.2</v>
      </c>
      <c r="Q113" s="12">
        <f t="shared" si="36"/>
        <v>0</v>
      </c>
      <c r="R113" s="12">
        <f t="shared" si="36"/>
        <v>0</v>
      </c>
      <c r="S113" s="12">
        <f t="shared" si="36"/>
        <v>0</v>
      </c>
      <c r="T113" s="12">
        <f t="shared" si="36"/>
        <v>0</v>
      </c>
      <c r="U113" s="12">
        <f t="shared" si="36"/>
        <v>0</v>
      </c>
      <c r="V113" s="12">
        <f t="shared" si="36"/>
        <v>0</v>
      </c>
      <c r="W113" s="12">
        <f t="shared" si="36"/>
        <v>0</v>
      </c>
      <c r="X113" s="12">
        <f t="shared" si="36"/>
        <v>0</v>
      </c>
      <c r="Y113" s="12">
        <f t="shared" si="36"/>
        <v>0</v>
      </c>
      <c r="Z113" s="12">
        <f t="shared" si="36"/>
        <v>0</v>
      </c>
      <c r="AA113" s="12">
        <f t="shared" si="36"/>
        <v>0</v>
      </c>
      <c r="AB113" s="12">
        <f t="shared" si="36"/>
        <v>0</v>
      </c>
      <c r="AC113" s="12">
        <f t="shared" si="36"/>
        <v>0</v>
      </c>
      <c r="AD113" s="12">
        <f t="shared" si="36"/>
        <v>0</v>
      </c>
      <c r="AE113" s="12">
        <f t="shared" si="36"/>
        <v>0</v>
      </c>
      <c r="AF113" s="12">
        <f t="shared" si="36"/>
        <v>0</v>
      </c>
      <c r="AG113" s="12">
        <f t="shared" si="36"/>
        <v>0</v>
      </c>
      <c r="AH113" s="12">
        <f t="shared" si="36"/>
        <v>0</v>
      </c>
      <c r="AI113" s="111"/>
    </row>
    <row r="114" spans="1:35" ht="25.5" hidden="1">
      <c r="A114" s="444"/>
      <c r="B114" s="339"/>
      <c r="C114" s="340"/>
      <c r="D114" s="340"/>
      <c r="E114" s="340"/>
      <c r="F114" s="340"/>
      <c r="G114" s="340"/>
      <c r="H114" s="341"/>
      <c r="I114" s="14" t="s">
        <v>13</v>
      </c>
      <c r="J114" s="12">
        <v>0</v>
      </c>
      <c r="K114" s="12">
        <v>0</v>
      </c>
      <c r="L114" s="12">
        <v>0</v>
      </c>
      <c r="M114" s="12">
        <v>0</v>
      </c>
      <c r="N114" s="12"/>
      <c r="O114" s="12">
        <v>0</v>
      </c>
      <c r="P114" s="12">
        <v>0</v>
      </c>
      <c r="Q114" s="12">
        <v>0</v>
      </c>
      <c r="R114" s="12">
        <v>0</v>
      </c>
      <c r="S114" s="12">
        <v>0</v>
      </c>
      <c r="T114" s="12">
        <v>0</v>
      </c>
      <c r="U114" s="12">
        <v>0</v>
      </c>
      <c r="V114" s="12">
        <v>0</v>
      </c>
      <c r="W114" s="12">
        <v>0</v>
      </c>
      <c r="X114" s="12">
        <v>0</v>
      </c>
      <c r="Y114" s="12">
        <v>0</v>
      </c>
      <c r="Z114" s="12">
        <v>0</v>
      </c>
      <c r="AA114" s="12">
        <v>0</v>
      </c>
      <c r="AB114" s="12">
        <v>0</v>
      </c>
      <c r="AC114" s="12">
        <v>0</v>
      </c>
      <c r="AD114" s="12">
        <v>0</v>
      </c>
      <c r="AE114" s="12">
        <v>0</v>
      </c>
      <c r="AF114" s="12">
        <v>0</v>
      </c>
      <c r="AG114" s="12">
        <v>0</v>
      </c>
      <c r="AH114" s="12">
        <v>0</v>
      </c>
      <c r="AI114" s="111"/>
    </row>
    <row r="115" spans="1:35" ht="41.25" customHeight="1">
      <c r="A115" s="445" t="s">
        <v>84</v>
      </c>
      <c r="B115" s="185" t="s">
        <v>47</v>
      </c>
      <c r="C115" s="344" t="s">
        <v>26</v>
      </c>
      <c r="D115" s="344" t="s">
        <v>35</v>
      </c>
      <c r="E115" s="326"/>
      <c r="F115" s="326"/>
      <c r="G115" s="326">
        <v>2016</v>
      </c>
      <c r="H115" s="326">
        <v>2016</v>
      </c>
      <c r="I115" s="324" t="s">
        <v>61</v>
      </c>
      <c r="J115" s="53">
        <f>J116</f>
        <v>5467.52</v>
      </c>
      <c r="K115" s="53">
        <f t="shared" ref="K115:P115" si="37">K116</f>
        <v>5467.52</v>
      </c>
      <c r="L115" s="53">
        <f t="shared" si="37"/>
        <v>0</v>
      </c>
      <c r="M115" s="53">
        <f t="shared" si="37"/>
        <v>0</v>
      </c>
      <c r="N115" s="53"/>
      <c r="O115" s="53">
        <f t="shared" si="37"/>
        <v>6451.67</v>
      </c>
      <c r="P115" s="214">
        <f t="shared" si="37"/>
        <v>6451.67</v>
      </c>
      <c r="Q115" s="301">
        <f>Q116</f>
        <v>1555.6</v>
      </c>
      <c r="R115" s="301">
        <f t="shared" ref="R115:AF115" si="38">R116</f>
        <v>0</v>
      </c>
      <c r="S115" s="301">
        <f t="shared" si="38"/>
        <v>252.12</v>
      </c>
      <c r="T115" s="301">
        <f t="shared" si="38"/>
        <v>0</v>
      </c>
      <c r="U115" s="301">
        <f t="shared" si="38"/>
        <v>1303.48</v>
      </c>
      <c r="V115" s="301">
        <f t="shared" si="38"/>
        <v>0</v>
      </c>
      <c r="W115" s="301">
        <f t="shared" si="38"/>
        <v>0</v>
      </c>
      <c r="X115" s="301">
        <f t="shared" si="38"/>
        <v>0</v>
      </c>
      <c r="Y115" s="301">
        <f t="shared" si="38"/>
        <v>0</v>
      </c>
      <c r="Z115" s="301">
        <f t="shared" si="38"/>
        <v>885.6</v>
      </c>
      <c r="AA115" s="301">
        <f t="shared" si="38"/>
        <v>885.6</v>
      </c>
      <c r="AB115" s="301">
        <f t="shared" si="38"/>
        <v>0</v>
      </c>
      <c r="AC115" s="301">
        <f t="shared" si="38"/>
        <v>0</v>
      </c>
      <c r="AD115" s="301">
        <f t="shared" si="38"/>
        <v>-1555.6</v>
      </c>
      <c r="AE115" s="301">
        <f t="shared" si="38"/>
        <v>-1555.6</v>
      </c>
      <c r="AF115" s="301">
        <f t="shared" si="38"/>
        <v>0</v>
      </c>
      <c r="AG115" s="111"/>
      <c r="AH115" s="111"/>
      <c r="AI115" s="471" t="s">
        <v>202</v>
      </c>
    </row>
    <row r="116" spans="1:35" ht="15" customHeight="1">
      <c r="A116" s="446"/>
      <c r="B116" s="188" t="s">
        <v>39</v>
      </c>
      <c r="C116" s="402"/>
      <c r="D116" s="402"/>
      <c r="E116" s="327"/>
      <c r="F116" s="402"/>
      <c r="G116" s="364"/>
      <c r="H116" s="364"/>
      <c r="I116" s="325"/>
      <c r="J116" s="32">
        <f>K116+L116+M116</f>
        <v>5467.52</v>
      </c>
      <c r="K116" s="32">
        <v>5467.52</v>
      </c>
      <c r="L116" s="73">
        <v>0</v>
      </c>
      <c r="M116" s="73">
        <v>0</v>
      </c>
      <c r="N116" s="73"/>
      <c r="O116" s="32">
        <v>6451.67</v>
      </c>
      <c r="P116" s="32">
        <v>6451.67</v>
      </c>
      <c r="Q116" s="301">
        <f>SUM(Q117:Q120)</f>
        <v>1555.6</v>
      </c>
      <c r="R116" s="301">
        <f t="shared" ref="R116:AF116" si="39">SUM(R117:R120)</f>
        <v>0</v>
      </c>
      <c r="S116" s="301">
        <f t="shared" si="39"/>
        <v>252.12</v>
      </c>
      <c r="T116" s="301">
        <v>0</v>
      </c>
      <c r="U116" s="301">
        <f t="shared" si="39"/>
        <v>1303.48</v>
      </c>
      <c r="V116" s="301">
        <f t="shared" si="39"/>
        <v>0</v>
      </c>
      <c r="W116" s="301">
        <f t="shared" si="39"/>
        <v>0</v>
      </c>
      <c r="X116" s="301">
        <f t="shared" si="39"/>
        <v>0</v>
      </c>
      <c r="Y116" s="301">
        <f t="shared" si="39"/>
        <v>0</v>
      </c>
      <c r="Z116" s="301">
        <f>SUM(Z117:Z120)</f>
        <v>885.6</v>
      </c>
      <c r="AA116" s="301">
        <f t="shared" si="39"/>
        <v>885.6</v>
      </c>
      <c r="AB116" s="301">
        <f t="shared" si="39"/>
        <v>0</v>
      </c>
      <c r="AC116" s="301">
        <f t="shared" si="39"/>
        <v>0</v>
      </c>
      <c r="AD116" s="301">
        <f t="shared" si="39"/>
        <v>-1555.6</v>
      </c>
      <c r="AE116" s="301">
        <f t="shared" si="39"/>
        <v>-1555.6</v>
      </c>
      <c r="AF116" s="301">
        <f t="shared" si="39"/>
        <v>0</v>
      </c>
      <c r="AG116" s="111"/>
      <c r="AH116" s="111"/>
      <c r="AI116" s="472"/>
    </row>
    <row r="117" spans="1:35" s="201" customFormat="1">
      <c r="A117" s="219"/>
      <c r="B117" s="220" t="s">
        <v>172</v>
      </c>
      <c r="C117" s="193"/>
      <c r="D117" s="193"/>
      <c r="E117" s="221"/>
      <c r="F117" s="193"/>
      <c r="G117" s="221"/>
      <c r="H117" s="221"/>
      <c r="I117" s="222"/>
      <c r="J117" s="223"/>
      <c r="K117" s="223"/>
      <c r="L117" s="224"/>
      <c r="M117" s="224"/>
      <c r="N117" s="224"/>
      <c r="O117" s="223"/>
      <c r="P117" s="199">
        <f>R117+T117+V117+X117</f>
        <v>0</v>
      </c>
      <c r="Q117" s="199">
        <f>S117+U117+W117+Y117</f>
        <v>750</v>
      </c>
      <c r="R117" s="279">
        <v>0</v>
      </c>
      <c r="S117" s="279">
        <v>225</v>
      </c>
      <c r="T117" s="279">
        <v>0</v>
      </c>
      <c r="U117" s="200">
        <v>525</v>
      </c>
      <c r="V117" s="200"/>
      <c r="W117" s="200"/>
      <c r="X117" s="200"/>
      <c r="Y117" s="200"/>
      <c r="Z117" s="200">
        <f>AA117</f>
        <v>750</v>
      </c>
      <c r="AA117" s="200">
        <v>750</v>
      </c>
      <c r="AB117" s="200"/>
      <c r="AC117" s="200"/>
      <c r="AD117" s="279">
        <f>P117-Q117</f>
        <v>-750</v>
      </c>
      <c r="AE117" s="200">
        <f>AD117</f>
        <v>-750</v>
      </c>
      <c r="AF117" s="200"/>
      <c r="AG117" s="200"/>
      <c r="AH117" s="200"/>
      <c r="AI117" s="200"/>
    </row>
    <row r="118" spans="1:35" s="201" customFormat="1">
      <c r="A118" s="219"/>
      <c r="B118" s="220" t="s">
        <v>208</v>
      </c>
      <c r="C118" s="193"/>
      <c r="D118" s="193"/>
      <c r="E118" s="221"/>
      <c r="F118" s="193"/>
      <c r="G118" s="221"/>
      <c r="H118" s="221"/>
      <c r="I118" s="222"/>
      <c r="J118" s="223"/>
      <c r="K118" s="223"/>
      <c r="L118" s="224"/>
      <c r="M118" s="224"/>
      <c r="N118" s="224"/>
      <c r="O118" s="223"/>
      <c r="P118" s="199"/>
      <c r="Q118" s="199">
        <f>S118+U118+W118+Y118</f>
        <v>270</v>
      </c>
      <c r="R118" s="279"/>
      <c r="S118" s="279"/>
      <c r="T118" s="279">
        <v>0</v>
      </c>
      <c r="U118" s="200">
        <v>270</v>
      </c>
      <c r="V118" s="200"/>
      <c r="W118" s="200"/>
      <c r="X118" s="200"/>
      <c r="Y118" s="200"/>
      <c r="Z118" s="200"/>
      <c r="AA118" s="200"/>
      <c r="AB118" s="200"/>
      <c r="AC118" s="200"/>
      <c r="AD118" s="279">
        <f>P118-Q118</f>
        <v>-270</v>
      </c>
      <c r="AE118" s="200">
        <f>AD118</f>
        <v>-270</v>
      </c>
      <c r="AF118" s="200"/>
      <c r="AG118" s="200"/>
      <c r="AH118" s="200"/>
      <c r="AI118" s="200"/>
    </row>
    <row r="119" spans="1:35" s="201" customFormat="1">
      <c r="A119" s="219"/>
      <c r="B119" s="220" t="s">
        <v>209</v>
      </c>
      <c r="C119" s="193"/>
      <c r="D119" s="193"/>
      <c r="E119" s="221"/>
      <c r="F119" s="193"/>
      <c r="G119" s="221"/>
      <c r="H119" s="221"/>
      <c r="I119" s="222"/>
      <c r="J119" s="223"/>
      <c r="K119" s="223"/>
      <c r="L119" s="224"/>
      <c r="M119" s="224"/>
      <c r="N119" s="224"/>
      <c r="O119" s="223"/>
      <c r="P119" s="199"/>
      <c r="Q119" s="199">
        <f>S119+U119+W119+Y119</f>
        <v>400</v>
      </c>
      <c r="R119" s="279"/>
      <c r="S119" s="279"/>
      <c r="T119" s="279"/>
      <c r="U119" s="200">
        <v>400</v>
      </c>
      <c r="V119" s="200"/>
      <c r="W119" s="200"/>
      <c r="X119" s="200"/>
      <c r="Y119" s="200"/>
      <c r="Z119" s="200"/>
      <c r="AA119" s="200"/>
      <c r="AB119" s="200"/>
      <c r="AC119" s="200"/>
      <c r="AD119" s="279">
        <f>P119-Q119</f>
        <v>-400</v>
      </c>
      <c r="AE119" s="200">
        <f>AD119</f>
        <v>-400</v>
      </c>
      <c r="AF119" s="200"/>
      <c r="AG119" s="200"/>
      <c r="AH119" s="200"/>
      <c r="AI119" s="200"/>
    </row>
    <row r="120" spans="1:35" s="201" customFormat="1">
      <c r="A120" s="219"/>
      <c r="B120" s="220" t="s">
        <v>177</v>
      </c>
      <c r="C120" s="193"/>
      <c r="D120" s="193"/>
      <c r="E120" s="221"/>
      <c r="F120" s="193"/>
      <c r="G120" s="221"/>
      <c r="H120" s="221"/>
      <c r="I120" s="222"/>
      <c r="J120" s="223"/>
      <c r="K120" s="223"/>
      <c r="L120" s="224"/>
      <c r="M120" s="224"/>
      <c r="N120" s="224"/>
      <c r="O120" s="223"/>
      <c r="P120" s="199">
        <f>R120+T120+V120+X120</f>
        <v>0</v>
      </c>
      <c r="Q120" s="199">
        <f>S120+U120+W120+Y120</f>
        <v>135.6</v>
      </c>
      <c r="R120" s="279">
        <v>0</v>
      </c>
      <c r="S120" s="279">
        <v>27.12</v>
      </c>
      <c r="T120" s="279">
        <v>0</v>
      </c>
      <c r="U120" s="200">
        <f>40.68+67.8</f>
        <v>108.47999999999999</v>
      </c>
      <c r="V120" s="200"/>
      <c r="W120" s="200"/>
      <c r="X120" s="200"/>
      <c r="Y120" s="200"/>
      <c r="Z120" s="200">
        <f>AA120</f>
        <v>135.6</v>
      </c>
      <c r="AA120" s="200">
        <f>27.12+40.68+67.8</f>
        <v>135.6</v>
      </c>
      <c r="AB120" s="200"/>
      <c r="AC120" s="200"/>
      <c r="AD120" s="279">
        <f>P120-Q120</f>
        <v>-135.6</v>
      </c>
      <c r="AE120" s="200">
        <f>AD120</f>
        <v>-135.6</v>
      </c>
      <c r="AF120" s="200"/>
      <c r="AG120" s="200"/>
      <c r="AH120" s="200"/>
      <c r="AI120" s="200"/>
    </row>
    <row r="121" spans="1:35" ht="25.5" hidden="1">
      <c r="A121" s="380" t="s">
        <v>85</v>
      </c>
      <c r="B121" s="491" t="s">
        <v>160</v>
      </c>
      <c r="C121" s="326" t="s">
        <v>17</v>
      </c>
      <c r="D121" s="447">
        <v>8350</v>
      </c>
      <c r="E121" s="326"/>
      <c r="F121" s="435"/>
      <c r="G121" s="435">
        <v>2016</v>
      </c>
      <c r="H121" s="435">
        <v>2017</v>
      </c>
      <c r="I121" s="14" t="s">
        <v>14</v>
      </c>
      <c r="J121" s="11">
        <f t="shared" ref="J121:J128" si="40">K121+L121+M121</f>
        <v>128161.02000000002</v>
      </c>
      <c r="K121" s="11">
        <f>K122+K123+K124</f>
        <v>62364.420000000006</v>
      </c>
      <c r="L121" s="11">
        <f>L122+L123+L124</f>
        <v>65796.600000000006</v>
      </c>
      <c r="M121" s="11">
        <f>M122+M123+M124</f>
        <v>0</v>
      </c>
      <c r="N121" s="11"/>
      <c r="O121" s="11">
        <f>O122+O123+O124</f>
        <v>151230</v>
      </c>
      <c r="P121" s="11">
        <f>P122+P123+P124</f>
        <v>73590</v>
      </c>
      <c r="Q121" s="111"/>
      <c r="R121" s="111"/>
      <c r="S121" s="111"/>
      <c r="T121" s="111"/>
      <c r="U121" s="111"/>
      <c r="V121" s="111"/>
      <c r="W121" s="111"/>
      <c r="X121" s="111"/>
      <c r="Y121" s="111"/>
      <c r="Z121" s="111"/>
      <c r="AA121" s="111"/>
      <c r="AB121" s="111"/>
      <c r="AC121" s="111"/>
      <c r="AD121" s="111"/>
      <c r="AE121" s="111"/>
      <c r="AF121" s="111"/>
      <c r="AG121" s="111"/>
      <c r="AH121" s="111"/>
      <c r="AI121" s="111"/>
    </row>
    <row r="122" spans="1:35" hidden="1">
      <c r="A122" s="381"/>
      <c r="B122" s="492"/>
      <c r="C122" s="327"/>
      <c r="D122" s="448"/>
      <c r="E122" s="327"/>
      <c r="F122" s="450"/>
      <c r="G122" s="436"/>
      <c r="H122" s="436"/>
      <c r="I122" s="14" t="s">
        <v>43</v>
      </c>
      <c r="J122" s="11">
        <f t="shared" si="40"/>
        <v>121754.23000000001</v>
      </c>
      <c r="K122" s="12">
        <v>59245.760000000002</v>
      </c>
      <c r="L122" s="12">
        <v>62508.47</v>
      </c>
      <c r="M122" s="12">
        <v>0</v>
      </c>
      <c r="N122" s="12"/>
      <c r="O122" s="12">
        <f>143669.99+0.01</f>
        <v>143670</v>
      </c>
      <c r="P122" s="12">
        <v>69910</v>
      </c>
      <c r="Q122" s="111"/>
      <c r="R122" s="111"/>
      <c r="S122" s="111"/>
      <c r="T122" s="111"/>
      <c r="U122" s="111"/>
      <c r="V122" s="111"/>
      <c r="W122" s="111"/>
      <c r="X122" s="111"/>
      <c r="Y122" s="111"/>
      <c r="Z122" s="111"/>
      <c r="AA122" s="111"/>
      <c r="AB122" s="111"/>
      <c r="AC122" s="111"/>
      <c r="AD122" s="111"/>
      <c r="AE122" s="111"/>
      <c r="AF122" s="111"/>
      <c r="AG122" s="111"/>
      <c r="AH122" s="111"/>
      <c r="AI122" s="111"/>
    </row>
    <row r="123" spans="1:35" hidden="1">
      <c r="A123" s="381"/>
      <c r="B123" s="492"/>
      <c r="C123" s="327"/>
      <c r="D123" s="448"/>
      <c r="E123" s="327"/>
      <c r="F123" s="450"/>
      <c r="G123" s="436"/>
      <c r="H123" s="436"/>
      <c r="I123" s="14" t="s">
        <v>42</v>
      </c>
      <c r="J123" s="11">
        <f t="shared" si="40"/>
        <v>6093.22</v>
      </c>
      <c r="K123" s="12">
        <v>2966.11</v>
      </c>
      <c r="L123" s="12">
        <v>3127.11</v>
      </c>
      <c r="M123" s="12">
        <v>0</v>
      </c>
      <c r="N123" s="12"/>
      <c r="O123" s="12">
        <v>7190</v>
      </c>
      <c r="P123" s="12">
        <v>3500</v>
      </c>
      <c r="Q123" s="111"/>
      <c r="R123" s="111"/>
      <c r="S123" s="111"/>
      <c r="T123" s="111"/>
      <c r="U123" s="111"/>
      <c r="V123" s="111"/>
      <c r="W123" s="111"/>
      <c r="X123" s="111"/>
      <c r="Y123" s="111"/>
      <c r="Z123" s="111"/>
      <c r="AA123" s="111"/>
      <c r="AB123" s="111"/>
      <c r="AC123" s="111"/>
      <c r="AD123" s="111"/>
      <c r="AE123" s="111"/>
      <c r="AF123" s="111"/>
      <c r="AG123" s="111"/>
      <c r="AH123" s="111"/>
      <c r="AI123" s="111"/>
    </row>
    <row r="124" spans="1:35" hidden="1">
      <c r="A124" s="382"/>
      <c r="B124" s="493"/>
      <c r="C124" s="364"/>
      <c r="D124" s="449"/>
      <c r="E124" s="364"/>
      <c r="F124" s="415"/>
      <c r="G124" s="437"/>
      <c r="H124" s="437"/>
      <c r="I124" s="61" t="s">
        <v>44</v>
      </c>
      <c r="J124" s="11">
        <f t="shared" si="40"/>
        <v>313.57000000000005</v>
      </c>
      <c r="K124" s="12">
        <v>152.55000000000001</v>
      </c>
      <c r="L124" s="12">
        <v>161.02000000000001</v>
      </c>
      <c r="M124" s="12">
        <v>0</v>
      </c>
      <c r="N124" s="12"/>
      <c r="O124" s="12">
        <v>370</v>
      </c>
      <c r="P124" s="12">
        <v>180</v>
      </c>
      <c r="Q124" s="111"/>
      <c r="R124" s="111"/>
      <c r="S124" s="111"/>
      <c r="T124" s="111"/>
      <c r="U124" s="111"/>
      <c r="V124" s="111"/>
      <c r="W124" s="111"/>
      <c r="X124" s="111"/>
      <c r="Y124" s="111"/>
      <c r="Z124" s="111"/>
      <c r="AA124" s="111"/>
      <c r="AB124" s="111"/>
      <c r="AC124" s="111"/>
      <c r="AD124" s="111"/>
      <c r="AE124" s="111"/>
      <c r="AF124" s="111"/>
      <c r="AG124" s="111"/>
      <c r="AH124" s="111"/>
      <c r="AI124" s="111"/>
    </row>
    <row r="125" spans="1:35" ht="38.25" hidden="1">
      <c r="A125" s="377" t="s">
        <v>86</v>
      </c>
      <c r="B125" s="185" t="s">
        <v>20</v>
      </c>
      <c r="C125" s="326">
        <v>600</v>
      </c>
      <c r="D125" s="326">
        <v>1036</v>
      </c>
      <c r="E125" s="344"/>
      <c r="F125" s="344"/>
      <c r="G125" s="344">
        <v>2016</v>
      </c>
      <c r="H125" s="344">
        <v>2016</v>
      </c>
      <c r="I125" s="14" t="s">
        <v>14</v>
      </c>
      <c r="J125" s="11">
        <f t="shared" si="40"/>
        <v>35573.050000000003</v>
      </c>
      <c r="K125" s="11">
        <f>K126+K127+K128</f>
        <v>35573.050000000003</v>
      </c>
      <c r="L125" s="11">
        <f>L126+L127+L128</f>
        <v>0</v>
      </c>
      <c r="M125" s="11">
        <f>M126+M127+M128</f>
        <v>0</v>
      </c>
      <c r="N125" s="11"/>
      <c r="O125" s="11">
        <f>O126+O127+O128</f>
        <v>41976.2</v>
      </c>
      <c r="P125" s="11">
        <f>P126+P127+P128</f>
        <v>41976.2</v>
      </c>
      <c r="Q125" s="111"/>
      <c r="R125" s="111"/>
      <c r="S125" s="111"/>
      <c r="T125" s="111"/>
      <c r="U125" s="111"/>
      <c r="V125" s="111"/>
      <c r="W125" s="111"/>
      <c r="X125" s="111"/>
      <c r="Y125" s="111"/>
      <c r="Z125" s="111"/>
      <c r="AA125" s="111"/>
      <c r="AB125" s="111"/>
      <c r="AC125" s="111"/>
      <c r="AD125" s="111"/>
      <c r="AE125" s="111"/>
      <c r="AF125" s="111"/>
      <c r="AG125" s="111"/>
      <c r="AH125" s="111"/>
      <c r="AI125" s="111"/>
    </row>
    <row r="126" spans="1:35" hidden="1">
      <c r="A126" s="378"/>
      <c r="B126" s="374" t="s">
        <v>161</v>
      </c>
      <c r="C126" s="327"/>
      <c r="D126" s="327"/>
      <c r="E126" s="345"/>
      <c r="F126" s="402"/>
      <c r="G126" s="345"/>
      <c r="H126" s="345"/>
      <c r="I126" s="14" t="s">
        <v>43</v>
      </c>
      <c r="J126" s="12">
        <f t="shared" si="40"/>
        <v>26679.83</v>
      </c>
      <c r="K126" s="12">
        <v>26679.83</v>
      </c>
      <c r="L126" s="12">
        <v>0</v>
      </c>
      <c r="M126" s="16">
        <v>0</v>
      </c>
      <c r="N126" s="16"/>
      <c r="O126" s="16">
        <v>31482.2</v>
      </c>
      <c r="P126" s="16">
        <v>31482.2</v>
      </c>
      <c r="Q126" s="111"/>
      <c r="R126" s="111"/>
      <c r="S126" s="111"/>
      <c r="T126" s="111"/>
      <c r="U126" s="111"/>
      <c r="V126" s="111"/>
      <c r="W126" s="111"/>
      <c r="X126" s="111"/>
      <c r="Y126" s="111"/>
      <c r="Z126" s="111"/>
      <c r="AA126" s="111"/>
      <c r="AB126" s="111"/>
      <c r="AC126" s="111"/>
      <c r="AD126" s="111"/>
      <c r="AE126" s="111"/>
      <c r="AF126" s="111"/>
      <c r="AG126" s="111"/>
      <c r="AH126" s="111"/>
      <c r="AI126" s="111"/>
    </row>
    <row r="127" spans="1:35" hidden="1">
      <c r="A127" s="378"/>
      <c r="B127" s="375"/>
      <c r="C127" s="327"/>
      <c r="D127" s="327"/>
      <c r="E127" s="345"/>
      <c r="F127" s="402"/>
      <c r="G127" s="345"/>
      <c r="H127" s="345"/>
      <c r="I127" s="14" t="s">
        <v>42</v>
      </c>
      <c r="J127" s="12">
        <f t="shared" si="40"/>
        <v>1778.64</v>
      </c>
      <c r="K127" s="16">
        <v>1778.64</v>
      </c>
      <c r="L127" s="16">
        <v>0</v>
      </c>
      <c r="M127" s="16">
        <v>0</v>
      </c>
      <c r="N127" s="16"/>
      <c r="O127" s="16">
        <v>2098.8000000000002</v>
      </c>
      <c r="P127" s="16">
        <v>2098.8000000000002</v>
      </c>
      <c r="Q127" s="111"/>
      <c r="R127" s="111"/>
      <c r="S127" s="111"/>
      <c r="T127" s="111"/>
      <c r="U127" s="111"/>
      <c r="V127" s="111"/>
      <c r="W127" s="111"/>
      <c r="X127" s="111"/>
      <c r="Y127" s="111"/>
      <c r="Z127" s="111"/>
      <c r="AA127" s="111"/>
      <c r="AB127" s="111"/>
      <c r="AC127" s="111"/>
      <c r="AD127" s="111"/>
      <c r="AE127" s="111"/>
      <c r="AF127" s="111"/>
      <c r="AG127" s="111"/>
      <c r="AH127" s="111"/>
      <c r="AI127" s="111"/>
    </row>
    <row r="128" spans="1:35" hidden="1">
      <c r="A128" s="379"/>
      <c r="B128" s="376"/>
      <c r="C128" s="364"/>
      <c r="D128" s="364"/>
      <c r="E128" s="346"/>
      <c r="F128" s="403"/>
      <c r="G128" s="346"/>
      <c r="H128" s="346"/>
      <c r="I128" s="61" t="s">
        <v>44</v>
      </c>
      <c r="J128" s="12">
        <f t="shared" si="40"/>
        <v>7114.58</v>
      </c>
      <c r="K128" s="16">
        <v>7114.58</v>
      </c>
      <c r="L128" s="16">
        <v>0</v>
      </c>
      <c r="M128" s="16">
        <v>0</v>
      </c>
      <c r="N128" s="16"/>
      <c r="O128" s="16">
        <v>8395.2000000000007</v>
      </c>
      <c r="P128" s="16">
        <v>8395.2000000000007</v>
      </c>
      <c r="Q128" s="111"/>
      <c r="R128" s="111"/>
      <c r="S128" s="111"/>
      <c r="T128" s="111"/>
      <c r="U128" s="111"/>
      <c r="V128" s="111"/>
      <c r="W128" s="111"/>
      <c r="X128" s="111"/>
      <c r="Y128" s="111"/>
      <c r="Z128" s="111"/>
      <c r="AA128" s="111"/>
      <c r="AB128" s="111"/>
      <c r="AC128" s="111"/>
      <c r="AD128" s="111"/>
      <c r="AE128" s="111"/>
      <c r="AF128" s="111"/>
      <c r="AG128" s="111"/>
      <c r="AH128" s="111"/>
      <c r="AI128" s="111"/>
    </row>
    <row r="129" spans="1:35" ht="15.75" hidden="1" customHeight="1">
      <c r="A129" s="44"/>
      <c r="B129" s="368" t="s">
        <v>31</v>
      </c>
      <c r="C129" s="369"/>
      <c r="D129" s="369"/>
      <c r="E129" s="369"/>
      <c r="F129" s="369"/>
      <c r="G129" s="369"/>
      <c r="H129" s="370"/>
      <c r="I129" s="61"/>
      <c r="J129" s="16"/>
      <c r="K129" s="16"/>
      <c r="L129" s="16"/>
      <c r="M129" s="16"/>
      <c r="N129" s="16"/>
      <c r="O129" s="16"/>
      <c r="P129" s="16"/>
      <c r="Q129" s="111"/>
      <c r="R129" s="111"/>
      <c r="S129" s="111"/>
      <c r="T129" s="111"/>
      <c r="U129" s="111"/>
      <c r="V129" s="111"/>
      <c r="W129" s="111"/>
      <c r="X129" s="111"/>
      <c r="Y129" s="111"/>
      <c r="Z129" s="111"/>
      <c r="AA129" s="111"/>
      <c r="AB129" s="111"/>
      <c r="AC129" s="111"/>
      <c r="AD129" s="111"/>
      <c r="AE129" s="111"/>
      <c r="AF129" s="111"/>
      <c r="AG129" s="111"/>
      <c r="AH129" s="111"/>
      <c r="AI129" s="111"/>
    </row>
    <row r="130" spans="1:35" ht="51" hidden="1">
      <c r="A130" s="347"/>
      <c r="B130" s="348"/>
      <c r="C130" s="348"/>
      <c r="D130" s="348"/>
      <c r="E130" s="348"/>
      <c r="F130" s="348"/>
      <c r="G130" s="348"/>
      <c r="H130" s="349"/>
      <c r="I130" s="14" t="s">
        <v>60</v>
      </c>
      <c r="J130" s="12">
        <f>J135</f>
        <v>9514.7125199999991</v>
      </c>
      <c r="K130" s="12">
        <f t="shared" ref="K130:M133" si="41">K135</f>
        <v>5559.4481999999998</v>
      </c>
      <c r="L130" s="12">
        <f>L135</f>
        <v>3231.9852099999998</v>
      </c>
      <c r="M130" s="12">
        <f t="shared" si="41"/>
        <v>723.27910999999995</v>
      </c>
      <c r="N130" s="12"/>
      <c r="O130" s="12">
        <f>O135</f>
        <v>11227.36</v>
      </c>
      <c r="P130" s="12">
        <f t="shared" ref="P130:AH132" si="42">P135</f>
        <v>6560.15</v>
      </c>
      <c r="Q130" s="12">
        <f t="shared" si="42"/>
        <v>998.024</v>
      </c>
      <c r="R130" s="12">
        <f t="shared" si="42"/>
        <v>0</v>
      </c>
      <c r="S130" s="12">
        <f t="shared" si="42"/>
        <v>550.38800000000003</v>
      </c>
      <c r="T130" s="12">
        <f t="shared" si="42"/>
        <v>0</v>
      </c>
      <c r="U130" s="12">
        <f t="shared" si="42"/>
        <v>447.63600000000002</v>
      </c>
      <c r="V130" s="12">
        <f t="shared" si="42"/>
        <v>0</v>
      </c>
      <c r="W130" s="12">
        <f t="shared" si="42"/>
        <v>0</v>
      </c>
      <c r="X130" s="12">
        <f t="shared" si="42"/>
        <v>0</v>
      </c>
      <c r="Y130" s="12">
        <f t="shared" si="42"/>
        <v>0</v>
      </c>
      <c r="Z130" s="12">
        <f t="shared" si="42"/>
        <v>1490.8609999999999</v>
      </c>
      <c r="AA130" s="12">
        <f>AA135</f>
        <v>1490.8609999999999</v>
      </c>
      <c r="AB130" s="12">
        <f t="shared" si="42"/>
        <v>0</v>
      </c>
      <c r="AC130" s="12">
        <f t="shared" si="42"/>
        <v>0</v>
      </c>
      <c r="AD130" s="12">
        <f t="shared" si="42"/>
        <v>-998.024</v>
      </c>
      <c r="AE130" s="12">
        <f t="shared" si="42"/>
        <v>-998.024</v>
      </c>
      <c r="AF130" s="12">
        <f t="shared" si="42"/>
        <v>0</v>
      </c>
      <c r="AG130" s="12">
        <f t="shared" si="42"/>
        <v>0</v>
      </c>
      <c r="AH130" s="12">
        <f t="shared" si="42"/>
        <v>0</v>
      </c>
      <c r="AI130" s="111"/>
    </row>
    <row r="131" spans="1:35" ht="38.25" hidden="1">
      <c r="A131" s="350"/>
      <c r="B131" s="351"/>
      <c r="C131" s="351"/>
      <c r="D131" s="351"/>
      <c r="E131" s="351"/>
      <c r="F131" s="351"/>
      <c r="G131" s="351"/>
      <c r="H131" s="352"/>
      <c r="I131" s="14" t="s">
        <v>61</v>
      </c>
      <c r="J131" s="12">
        <f>J136</f>
        <v>0</v>
      </c>
      <c r="K131" s="12">
        <f t="shared" si="41"/>
        <v>0</v>
      </c>
      <c r="L131" s="12">
        <f t="shared" si="41"/>
        <v>0</v>
      </c>
      <c r="M131" s="12">
        <f t="shared" si="41"/>
        <v>0</v>
      </c>
      <c r="N131" s="12"/>
      <c r="O131" s="12">
        <f>O136</f>
        <v>0</v>
      </c>
      <c r="P131" s="12">
        <f>P136</f>
        <v>0</v>
      </c>
      <c r="Q131" s="12">
        <f t="shared" si="42"/>
        <v>0</v>
      </c>
      <c r="R131" s="12">
        <f t="shared" si="42"/>
        <v>0</v>
      </c>
      <c r="S131" s="12">
        <f t="shared" si="42"/>
        <v>0</v>
      </c>
      <c r="T131" s="12">
        <f t="shared" si="42"/>
        <v>0</v>
      </c>
      <c r="U131" s="12">
        <f t="shared" si="42"/>
        <v>0</v>
      </c>
      <c r="V131" s="12">
        <f t="shared" si="42"/>
        <v>0</v>
      </c>
      <c r="W131" s="12">
        <f t="shared" si="42"/>
        <v>0</v>
      </c>
      <c r="X131" s="12">
        <f t="shared" si="42"/>
        <v>0</v>
      </c>
      <c r="Y131" s="12">
        <f t="shared" si="42"/>
        <v>0</v>
      </c>
      <c r="Z131" s="12">
        <f>Z136</f>
        <v>0</v>
      </c>
      <c r="AA131" s="12">
        <f t="shared" si="42"/>
        <v>0</v>
      </c>
      <c r="AB131" s="12">
        <f t="shared" si="42"/>
        <v>0</v>
      </c>
      <c r="AC131" s="12">
        <f t="shared" si="42"/>
        <v>0</v>
      </c>
      <c r="AD131" s="12">
        <f t="shared" si="42"/>
        <v>0</v>
      </c>
      <c r="AE131" s="12">
        <f t="shared" si="42"/>
        <v>0</v>
      </c>
      <c r="AF131" s="12">
        <f t="shared" si="42"/>
        <v>0</v>
      </c>
      <c r="AG131" s="12">
        <f t="shared" si="42"/>
        <v>0</v>
      </c>
      <c r="AH131" s="12">
        <f t="shared" si="42"/>
        <v>0</v>
      </c>
      <c r="AI131" s="111"/>
    </row>
    <row r="132" spans="1:35" ht="25.5" hidden="1">
      <c r="A132" s="350"/>
      <c r="B132" s="351"/>
      <c r="C132" s="351"/>
      <c r="D132" s="351"/>
      <c r="E132" s="351"/>
      <c r="F132" s="351"/>
      <c r="G132" s="351"/>
      <c r="H132" s="352"/>
      <c r="I132" s="14" t="s">
        <v>14</v>
      </c>
      <c r="J132" s="12">
        <f>J137</f>
        <v>283879.82999999996</v>
      </c>
      <c r="K132" s="12">
        <f t="shared" si="41"/>
        <v>221716.34999999998</v>
      </c>
      <c r="L132" s="12">
        <f t="shared" si="41"/>
        <v>62163.479999999996</v>
      </c>
      <c r="M132" s="12">
        <f t="shared" si="41"/>
        <v>0</v>
      </c>
      <c r="N132" s="12"/>
      <c r="O132" s="12">
        <f>O137</f>
        <v>334978.19999999995</v>
      </c>
      <c r="P132" s="12">
        <f>P137</f>
        <v>261625.29</v>
      </c>
      <c r="Q132" s="12">
        <f t="shared" si="42"/>
        <v>0</v>
      </c>
      <c r="R132" s="12">
        <f t="shared" si="42"/>
        <v>0</v>
      </c>
      <c r="S132" s="12">
        <f t="shared" si="42"/>
        <v>0</v>
      </c>
      <c r="T132" s="12">
        <f t="shared" si="42"/>
        <v>0</v>
      </c>
      <c r="U132" s="12">
        <f t="shared" si="42"/>
        <v>0</v>
      </c>
      <c r="V132" s="12">
        <f t="shared" si="42"/>
        <v>0</v>
      </c>
      <c r="W132" s="12">
        <f t="shared" si="42"/>
        <v>0</v>
      </c>
      <c r="X132" s="12">
        <f t="shared" si="42"/>
        <v>0</v>
      </c>
      <c r="Y132" s="12">
        <f t="shared" si="42"/>
        <v>0</v>
      </c>
      <c r="Z132" s="12">
        <f t="shared" si="42"/>
        <v>0</v>
      </c>
      <c r="AA132" s="12">
        <f t="shared" si="42"/>
        <v>0</v>
      </c>
      <c r="AB132" s="12">
        <f t="shared" si="42"/>
        <v>0</v>
      </c>
      <c r="AC132" s="12">
        <f t="shared" si="42"/>
        <v>0</v>
      </c>
      <c r="AD132" s="12">
        <f t="shared" si="42"/>
        <v>0</v>
      </c>
      <c r="AE132" s="12">
        <f t="shared" si="42"/>
        <v>0</v>
      </c>
      <c r="AF132" s="12">
        <f t="shared" si="42"/>
        <v>0</v>
      </c>
      <c r="AG132" s="12">
        <f t="shared" si="42"/>
        <v>0</v>
      </c>
      <c r="AH132" s="12">
        <f t="shared" si="42"/>
        <v>0</v>
      </c>
      <c r="AI132" s="111"/>
    </row>
    <row r="133" spans="1:35" ht="25.5" hidden="1">
      <c r="A133" s="353"/>
      <c r="B133" s="354"/>
      <c r="C133" s="354"/>
      <c r="D133" s="354"/>
      <c r="E133" s="354"/>
      <c r="F133" s="354"/>
      <c r="G133" s="354"/>
      <c r="H133" s="355"/>
      <c r="I133" s="14" t="s">
        <v>13</v>
      </c>
      <c r="J133" s="12">
        <f>J138</f>
        <v>0</v>
      </c>
      <c r="K133" s="12">
        <f t="shared" si="41"/>
        <v>0</v>
      </c>
      <c r="L133" s="12">
        <f t="shared" si="41"/>
        <v>0</v>
      </c>
      <c r="M133" s="12">
        <f t="shared" si="41"/>
        <v>0</v>
      </c>
      <c r="N133" s="12"/>
      <c r="O133" s="12">
        <f>O138</f>
        <v>0</v>
      </c>
      <c r="P133" s="12">
        <f t="shared" ref="P133:AH133" si="43">P138</f>
        <v>0</v>
      </c>
      <c r="Q133" s="12">
        <f t="shared" si="43"/>
        <v>0</v>
      </c>
      <c r="R133" s="12">
        <f t="shared" si="43"/>
        <v>0</v>
      </c>
      <c r="S133" s="12">
        <f t="shared" si="43"/>
        <v>0</v>
      </c>
      <c r="T133" s="12">
        <f t="shared" si="43"/>
        <v>0</v>
      </c>
      <c r="U133" s="12">
        <f t="shared" si="43"/>
        <v>0</v>
      </c>
      <c r="V133" s="12">
        <f t="shared" si="43"/>
        <v>0</v>
      </c>
      <c r="W133" s="12">
        <f t="shared" si="43"/>
        <v>0</v>
      </c>
      <c r="X133" s="12">
        <f t="shared" si="43"/>
        <v>0</v>
      </c>
      <c r="Y133" s="12">
        <f t="shared" si="43"/>
        <v>0</v>
      </c>
      <c r="Z133" s="12">
        <f t="shared" si="43"/>
        <v>0</v>
      </c>
      <c r="AA133" s="12">
        <f t="shared" si="43"/>
        <v>0</v>
      </c>
      <c r="AB133" s="12">
        <f t="shared" si="43"/>
        <v>0</v>
      </c>
      <c r="AC133" s="12">
        <f t="shared" si="43"/>
        <v>0</v>
      </c>
      <c r="AD133" s="12">
        <f t="shared" si="43"/>
        <v>0</v>
      </c>
      <c r="AE133" s="12">
        <f t="shared" si="43"/>
        <v>0</v>
      </c>
      <c r="AF133" s="12">
        <f t="shared" si="43"/>
        <v>0</v>
      </c>
      <c r="AG133" s="12">
        <f t="shared" si="43"/>
        <v>0</v>
      </c>
      <c r="AH133" s="12">
        <f t="shared" si="43"/>
        <v>0</v>
      </c>
      <c r="AI133" s="111"/>
    </row>
    <row r="134" spans="1:35" ht="15.75" hidden="1" customHeight="1">
      <c r="A134" s="17" t="s">
        <v>69</v>
      </c>
      <c r="B134" s="368" t="s">
        <v>33</v>
      </c>
      <c r="C134" s="369"/>
      <c r="D134" s="369"/>
      <c r="E134" s="369"/>
      <c r="F134" s="369"/>
      <c r="G134" s="369"/>
      <c r="H134" s="370"/>
      <c r="I134" s="312"/>
      <c r="J134" s="20"/>
      <c r="K134" s="20"/>
      <c r="L134" s="20"/>
      <c r="M134" s="20"/>
      <c r="N134" s="20"/>
      <c r="O134" s="20"/>
      <c r="P134" s="20"/>
      <c r="Q134" s="111"/>
      <c r="R134" s="111"/>
      <c r="S134" s="111"/>
      <c r="T134" s="111"/>
      <c r="U134" s="111"/>
      <c r="V134" s="111"/>
      <c r="W134" s="111"/>
      <c r="X134" s="111"/>
      <c r="Y134" s="111"/>
      <c r="Z134" s="111"/>
      <c r="AA134" s="111"/>
      <c r="AB134" s="111"/>
      <c r="AC134" s="111"/>
      <c r="AD134" s="111"/>
      <c r="AE134" s="111"/>
      <c r="AF134" s="111"/>
      <c r="AG134" s="111"/>
      <c r="AH134" s="111"/>
      <c r="AI134" s="111"/>
    </row>
    <row r="135" spans="1:35" ht="51" hidden="1">
      <c r="A135" s="383"/>
      <c r="B135" s="333"/>
      <c r="C135" s="334"/>
      <c r="D135" s="334"/>
      <c r="E135" s="334"/>
      <c r="F135" s="334"/>
      <c r="G135" s="334"/>
      <c r="H135" s="335"/>
      <c r="I135" s="14" t="s">
        <v>60</v>
      </c>
      <c r="J135" s="12">
        <f>J139</f>
        <v>9514.7125199999991</v>
      </c>
      <c r="K135" s="12">
        <f>K139</f>
        <v>5559.4481999999998</v>
      </c>
      <c r="L135" s="12">
        <f>L139</f>
        <v>3231.9852099999998</v>
      </c>
      <c r="M135" s="12">
        <f>M139</f>
        <v>723.27910999999995</v>
      </c>
      <c r="N135" s="12"/>
      <c r="O135" s="12">
        <f>O139</f>
        <v>11227.36</v>
      </c>
      <c r="P135" s="12">
        <f>P139</f>
        <v>6560.15</v>
      </c>
      <c r="Q135" s="12">
        <f>Q139</f>
        <v>998.024</v>
      </c>
      <c r="R135" s="12">
        <f t="shared" ref="R135:AH135" si="44">R139</f>
        <v>0</v>
      </c>
      <c r="S135" s="12">
        <f t="shared" si="44"/>
        <v>550.38800000000003</v>
      </c>
      <c r="T135" s="12">
        <f t="shared" si="44"/>
        <v>0</v>
      </c>
      <c r="U135" s="12">
        <f t="shared" si="44"/>
        <v>447.63600000000002</v>
      </c>
      <c r="V135" s="12">
        <f t="shared" si="44"/>
        <v>0</v>
      </c>
      <c r="W135" s="12">
        <f t="shared" si="44"/>
        <v>0</v>
      </c>
      <c r="X135" s="12">
        <f t="shared" si="44"/>
        <v>0</v>
      </c>
      <c r="Y135" s="12">
        <f t="shared" si="44"/>
        <v>0</v>
      </c>
      <c r="Z135" s="12">
        <f t="shared" si="44"/>
        <v>1490.8609999999999</v>
      </c>
      <c r="AA135" s="12">
        <f>AA139</f>
        <v>1490.8609999999999</v>
      </c>
      <c r="AB135" s="12">
        <f t="shared" si="44"/>
        <v>0</v>
      </c>
      <c r="AC135" s="12">
        <f t="shared" si="44"/>
        <v>0</v>
      </c>
      <c r="AD135" s="12">
        <f t="shared" si="44"/>
        <v>-998.024</v>
      </c>
      <c r="AE135" s="12">
        <f t="shared" si="44"/>
        <v>-998.024</v>
      </c>
      <c r="AF135" s="12">
        <f t="shared" si="44"/>
        <v>0</v>
      </c>
      <c r="AG135" s="12">
        <f t="shared" si="44"/>
        <v>0</v>
      </c>
      <c r="AH135" s="12">
        <f t="shared" si="44"/>
        <v>0</v>
      </c>
      <c r="AI135" s="111"/>
    </row>
    <row r="136" spans="1:35" ht="38.25" hidden="1">
      <c r="A136" s="384"/>
      <c r="B136" s="336"/>
      <c r="C136" s="337"/>
      <c r="D136" s="337"/>
      <c r="E136" s="337"/>
      <c r="F136" s="337"/>
      <c r="G136" s="337"/>
      <c r="H136" s="338"/>
      <c r="I136" s="14" t="s">
        <v>61</v>
      </c>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111"/>
    </row>
    <row r="137" spans="1:35" ht="25.5" hidden="1">
      <c r="A137" s="384"/>
      <c r="B137" s="336"/>
      <c r="C137" s="337"/>
      <c r="D137" s="337"/>
      <c r="E137" s="337"/>
      <c r="F137" s="337"/>
      <c r="G137" s="337"/>
      <c r="H137" s="338"/>
      <c r="I137" s="14" t="s">
        <v>14</v>
      </c>
      <c r="J137" s="12">
        <f>J149</f>
        <v>283879.82999999996</v>
      </c>
      <c r="K137" s="12">
        <f>K149</f>
        <v>221716.34999999998</v>
      </c>
      <c r="L137" s="12">
        <f>L149</f>
        <v>62163.479999999996</v>
      </c>
      <c r="M137" s="12">
        <f>M149</f>
        <v>0</v>
      </c>
      <c r="N137" s="12"/>
      <c r="O137" s="12">
        <f>O149</f>
        <v>334978.19999999995</v>
      </c>
      <c r="P137" s="12">
        <f t="shared" ref="P137:AH137" si="45">P149</f>
        <v>261625.29</v>
      </c>
      <c r="Q137" s="12">
        <f t="shared" si="45"/>
        <v>0</v>
      </c>
      <c r="R137" s="12">
        <f t="shared" si="45"/>
        <v>0</v>
      </c>
      <c r="S137" s="12">
        <f t="shared" si="45"/>
        <v>0</v>
      </c>
      <c r="T137" s="12">
        <f t="shared" si="45"/>
        <v>0</v>
      </c>
      <c r="U137" s="12">
        <f t="shared" si="45"/>
        <v>0</v>
      </c>
      <c r="V137" s="12">
        <f t="shared" si="45"/>
        <v>0</v>
      </c>
      <c r="W137" s="12">
        <f t="shared" si="45"/>
        <v>0</v>
      </c>
      <c r="X137" s="12">
        <f t="shared" si="45"/>
        <v>0</v>
      </c>
      <c r="Y137" s="12">
        <f t="shared" si="45"/>
        <v>0</v>
      </c>
      <c r="Z137" s="12">
        <f t="shared" si="45"/>
        <v>0</v>
      </c>
      <c r="AA137" s="12">
        <f t="shared" si="45"/>
        <v>0</v>
      </c>
      <c r="AB137" s="12">
        <f t="shared" si="45"/>
        <v>0</v>
      </c>
      <c r="AC137" s="12">
        <f t="shared" si="45"/>
        <v>0</v>
      </c>
      <c r="AD137" s="12">
        <f t="shared" si="45"/>
        <v>0</v>
      </c>
      <c r="AE137" s="12">
        <f t="shared" si="45"/>
        <v>0</v>
      </c>
      <c r="AF137" s="12">
        <f t="shared" si="45"/>
        <v>0</v>
      </c>
      <c r="AG137" s="12">
        <f t="shared" si="45"/>
        <v>0</v>
      </c>
      <c r="AH137" s="12">
        <f t="shared" si="45"/>
        <v>0</v>
      </c>
      <c r="AI137" s="111"/>
    </row>
    <row r="138" spans="1:35" ht="25.5" hidden="1">
      <c r="A138" s="385"/>
      <c r="B138" s="339"/>
      <c r="C138" s="340"/>
      <c r="D138" s="340"/>
      <c r="E138" s="340"/>
      <c r="F138" s="340"/>
      <c r="G138" s="340"/>
      <c r="H138" s="341"/>
      <c r="I138" s="14" t="s">
        <v>13</v>
      </c>
      <c r="J138" s="12">
        <v>0</v>
      </c>
      <c r="K138" s="12">
        <v>0</v>
      </c>
      <c r="L138" s="12">
        <v>0</v>
      </c>
      <c r="M138" s="12">
        <v>0</v>
      </c>
      <c r="N138" s="12"/>
      <c r="O138" s="12">
        <v>0</v>
      </c>
      <c r="P138" s="12">
        <v>0</v>
      </c>
      <c r="Q138" s="12">
        <v>0</v>
      </c>
      <c r="R138" s="12">
        <v>0</v>
      </c>
      <c r="S138" s="12">
        <v>0</v>
      </c>
      <c r="T138" s="12">
        <v>0</v>
      </c>
      <c r="U138" s="12">
        <v>0</v>
      </c>
      <c r="V138" s="12">
        <v>0</v>
      </c>
      <c r="W138" s="12">
        <v>0</v>
      </c>
      <c r="X138" s="12">
        <v>0</v>
      </c>
      <c r="Y138" s="12">
        <v>0</v>
      </c>
      <c r="Z138" s="12">
        <v>0</v>
      </c>
      <c r="AA138" s="12">
        <v>0</v>
      </c>
      <c r="AB138" s="12">
        <v>0</v>
      </c>
      <c r="AC138" s="12">
        <v>0</v>
      </c>
      <c r="AD138" s="12">
        <v>0</v>
      </c>
      <c r="AE138" s="12">
        <v>0</v>
      </c>
      <c r="AF138" s="12">
        <v>0</v>
      </c>
      <c r="AG138" s="12">
        <v>0</v>
      </c>
      <c r="AH138" s="12">
        <v>0</v>
      </c>
      <c r="AI138" s="111"/>
    </row>
    <row r="139" spans="1:35" ht="53.25" customHeight="1">
      <c r="A139" s="377" t="s">
        <v>87</v>
      </c>
      <c r="B139" s="185" t="s">
        <v>25</v>
      </c>
      <c r="C139" s="344"/>
      <c r="D139" s="344"/>
      <c r="E139" s="344"/>
      <c r="F139" s="326">
        <v>46000</v>
      </c>
      <c r="G139" s="309"/>
      <c r="H139" s="309"/>
      <c r="I139" s="433" t="s">
        <v>60</v>
      </c>
      <c r="J139" s="11">
        <f>J140</f>
        <v>9514.7125199999991</v>
      </c>
      <c r="K139" s="11">
        <f t="shared" ref="K139:X139" si="46">K140</f>
        <v>5559.4481999999998</v>
      </c>
      <c r="L139" s="11">
        <f t="shared" si="46"/>
        <v>3231.9852099999998</v>
      </c>
      <c r="M139" s="11">
        <f t="shared" si="46"/>
        <v>723.27910999999995</v>
      </c>
      <c r="N139" s="11"/>
      <c r="O139" s="11">
        <f>O140</f>
        <v>11227.36</v>
      </c>
      <c r="P139" s="214">
        <f>P140</f>
        <v>6560.15</v>
      </c>
      <c r="Q139" s="11">
        <f>Q140</f>
        <v>998.024</v>
      </c>
      <c r="R139" s="11">
        <f t="shared" si="46"/>
        <v>0</v>
      </c>
      <c r="S139" s="11">
        <f t="shared" si="46"/>
        <v>550.38800000000003</v>
      </c>
      <c r="T139" s="11">
        <f t="shared" si="46"/>
        <v>0</v>
      </c>
      <c r="U139" s="11">
        <f t="shared" si="46"/>
        <v>447.63600000000002</v>
      </c>
      <c r="V139" s="11">
        <f>V140</f>
        <v>0</v>
      </c>
      <c r="W139" s="11">
        <f t="shared" si="46"/>
        <v>0</v>
      </c>
      <c r="X139" s="11">
        <f t="shared" si="46"/>
        <v>0</v>
      </c>
      <c r="Y139" s="11">
        <f>Y140</f>
        <v>0</v>
      </c>
      <c r="Z139" s="11">
        <f t="shared" ref="Z139:AH139" si="47">Z140</f>
        <v>1490.8609999999999</v>
      </c>
      <c r="AA139" s="11">
        <f>AA140</f>
        <v>1490.8609999999999</v>
      </c>
      <c r="AB139" s="11">
        <f t="shared" si="47"/>
        <v>0</v>
      </c>
      <c r="AC139" s="11">
        <f t="shared" si="47"/>
        <v>0</v>
      </c>
      <c r="AD139" s="11">
        <f t="shared" si="47"/>
        <v>-998.024</v>
      </c>
      <c r="AE139" s="11">
        <f t="shared" si="47"/>
        <v>-998.024</v>
      </c>
      <c r="AF139" s="11">
        <f t="shared" si="47"/>
        <v>0</v>
      </c>
      <c r="AG139" s="11">
        <f t="shared" si="47"/>
        <v>0</v>
      </c>
      <c r="AH139" s="11">
        <f t="shared" si="47"/>
        <v>0</v>
      </c>
      <c r="AI139" s="471" t="s">
        <v>203</v>
      </c>
    </row>
    <row r="140" spans="1:35" ht="19.5" customHeight="1">
      <c r="A140" s="378"/>
      <c r="B140" s="15" t="s">
        <v>39</v>
      </c>
      <c r="C140" s="402"/>
      <c r="D140" s="402"/>
      <c r="E140" s="345"/>
      <c r="F140" s="432"/>
      <c r="G140" s="23">
        <v>2016</v>
      </c>
      <c r="H140" s="23">
        <v>2018</v>
      </c>
      <c r="I140" s="434"/>
      <c r="J140" s="12">
        <f>K140+L140+M140</f>
        <v>9514.7125199999991</v>
      </c>
      <c r="K140" s="12">
        <v>5559.4481999999998</v>
      </c>
      <c r="L140" s="12">
        <v>3231.9852099999998</v>
      </c>
      <c r="M140" s="12">
        <v>723.27910999999995</v>
      </c>
      <c r="N140" s="12"/>
      <c r="O140" s="12">
        <v>11227.36</v>
      </c>
      <c r="P140" s="12">
        <v>6560.15</v>
      </c>
      <c r="Q140" s="300">
        <f>SUM(Q141:Q148)</f>
        <v>998.024</v>
      </c>
      <c r="R140" s="300">
        <f>SUM(R141:R148)</f>
        <v>0</v>
      </c>
      <c r="S140" s="300">
        <f>SUM(S141:S148)</f>
        <v>550.38800000000003</v>
      </c>
      <c r="T140" s="300">
        <f>SUM(T141:T148)</f>
        <v>0</v>
      </c>
      <c r="U140" s="300">
        <f t="shared" ref="U140:AH140" si="48">SUM(U141:U148)</f>
        <v>447.63600000000002</v>
      </c>
      <c r="V140" s="300">
        <f t="shared" si="48"/>
        <v>0</v>
      </c>
      <c r="W140" s="300">
        <f t="shared" si="48"/>
        <v>0</v>
      </c>
      <c r="X140" s="300">
        <f t="shared" si="48"/>
        <v>0</v>
      </c>
      <c r="Y140" s="300">
        <f t="shared" si="48"/>
        <v>0</v>
      </c>
      <c r="Z140" s="300">
        <f t="shared" si="48"/>
        <v>1490.8609999999999</v>
      </c>
      <c r="AA140" s="300">
        <f t="shared" si="48"/>
        <v>1490.8609999999999</v>
      </c>
      <c r="AB140" s="300">
        <f t="shared" si="48"/>
        <v>0</v>
      </c>
      <c r="AC140" s="300">
        <f t="shared" si="48"/>
        <v>0</v>
      </c>
      <c r="AD140" s="300">
        <f>SUM(AD141:AD148)</f>
        <v>-998.024</v>
      </c>
      <c r="AE140" s="300">
        <f t="shared" si="48"/>
        <v>-998.024</v>
      </c>
      <c r="AF140" s="300">
        <f t="shared" si="48"/>
        <v>0</v>
      </c>
      <c r="AG140" s="300">
        <f t="shared" si="48"/>
        <v>0</v>
      </c>
      <c r="AH140" s="300">
        <f t="shared" si="48"/>
        <v>0</v>
      </c>
      <c r="AI140" s="472"/>
    </row>
    <row r="141" spans="1:35" s="201" customFormat="1">
      <c r="A141" s="192"/>
      <c r="B141" s="191" t="s">
        <v>166</v>
      </c>
      <c r="C141" s="193"/>
      <c r="D141" s="193"/>
      <c r="E141" s="194"/>
      <c r="F141" s="195"/>
      <c r="G141" s="196"/>
      <c r="H141" s="196"/>
      <c r="I141" s="197"/>
      <c r="J141" s="198"/>
      <c r="K141" s="198"/>
      <c r="L141" s="198"/>
      <c r="M141" s="198"/>
      <c r="N141" s="198"/>
      <c r="O141" s="198"/>
      <c r="P141" s="199">
        <f>R141+T141+V141+X141</f>
        <v>0</v>
      </c>
      <c r="Q141" s="199">
        <f>S141+U141+W141+Y141</f>
        <v>390</v>
      </c>
      <c r="R141" s="199">
        <v>0</v>
      </c>
      <c r="S141" s="199">
        <v>117</v>
      </c>
      <c r="T141" s="199">
        <v>0</v>
      </c>
      <c r="U141" s="200">
        <v>273</v>
      </c>
      <c r="V141" s="200"/>
      <c r="W141" s="200"/>
      <c r="X141" s="200"/>
      <c r="Y141" s="200"/>
      <c r="Z141" s="200">
        <f t="shared" ref="Z141:Z148" si="49">AA141</f>
        <v>390</v>
      </c>
      <c r="AA141" s="200">
        <v>390</v>
      </c>
      <c r="AB141" s="200"/>
      <c r="AC141" s="200"/>
      <c r="AD141" s="279">
        <f t="shared" ref="AD141:AD148" si="50">P141-Q141</f>
        <v>-390</v>
      </c>
      <c r="AE141" s="200">
        <f>AD141</f>
        <v>-390</v>
      </c>
      <c r="AF141" s="200"/>
      <c r="AG141" s="200"/>
      <c r="AH141" s="200"/>
      <c r="AI141" s="200"/>
    </row>
    <row r="142" spans="1:35" s="201" customFormat="1">
      <c r="A142" s="192"/>
      <c r="B142" s="191" t="s">
        <v>165</v>
      </c>
      <c r="C142" s="193"/>
      <c r="D142" s="193"/>
      <c r="E142" s="194"/>
      <c r="F142" s="195"/>
      <c r="G142" s="196"/>
      <c r="H142" s="196"/>
      <c r="I142" s="197"/>
      <c r="J142" s="198"/>
      <c r="K142" s="198"/>
      <c r="L142" s="198"/>
      <c r="M142" s="198"/>
      <c r="N142" s="198"/>
      <c r="O142" s="198"/>
      <c r="P142" s="199">
        <f t="shared" ref="P142:Q148" si="51">R142+T142+V142+X142</f>
        <v>0</v>
      </c>
      <c r="Q142" s="199">
        <f t="shared" si="51"/>
        <v>120</v>
      </c>
      <c r="R142" s="199">
        <v>0</v>
      </c>
      <c r="S142" s="199">
        <v>60</v>
      </c>
      <c r="T142" s="199">
        <v>0</v>
      </c>
      <c r="U142" s="200">
        <v>60</v>
      </c>
      <c r="V142" s="200"/>
      <c r="W142" s="200"/>
      <c r="X142" s="200"/>
      <c r="Y142" s="200"/>
      <c r="Z142" s="200">
        <f t="shared" si="49"/>
        <v>120</v>
      </c>
      <c r="AA142" s="200">
        <v>120</v>
      </c>
      <c r="AB142" s="200"/>
      <c r="AC142" s="200"/>
      <c r="AD142" s="279">
        <f t="shared" si="50"/>
        <v>-120</v>
      </c>
      <c r="AE142" s="200">
        <f t="shared" ref="AE142:AE148" si="52">AD142</f>
        <v>-120</v>
      </c>
      <c r="AF142" s="200"/>
      <c r="AG142" s="200"/>
      <c r="AH142" s="200"/>
      <c r="AI142" s="200"/>
    </row>
    <row r="143" spans="1:35" s="201" customFormat="1">
      <c r="A143" s="192"/>
      <c r="B143" s="202" t="s">
        <v>164</v>
      </c>
      <c r="C143" s="193"/>
      <c r="D143" s="193"/>
      <c r="E143" s="194"/>
      <c r="F143" s="195"/>
      <c r="G143" s="196"/>
      <c r="H143" s="196"/>
      <c r="I143" s="197"/>
      <c r="J143" s="198"/>
      <c r="K143" s="198"/>
      <c r="L143" s="198"/>
      <c r="M143" s="198"/>
      <c r="N143" s="198"/>
      <c r="O143" s="198"/>
      <c r="P143" s="199">
        <f t="shared" si="51"/>
        <v>0</v>
      </c>
      <c r="Q143" s="199">
        <f t="shared" si="51"/>
        <v>253.34200000000001</v>
      </c>
      <c r="R143" s="199">
        <v>0</v>
      </c>
      <c r="S143" s="199">
        <v>253.34200000000001</v>
      </c>
      <c r="T143" s="199">
        <v>0</v>
      </c>
      <c r="U143" s="200">
        <v>0</v>
      </c>
      <c r="V143" s="200"/>
      <c r="W143" s="200"/>
      <c r="X143" s="200"/>
      <c r="Y143" s="200"/>
      <c r="Z143" s="200">
        <f t="shared" si="49"/>
        <v>844.47500000000002</v>
      </c>
      <c r="AA143" s="200">
        <v>844.47500000000002</v>
      </c>
      <c r="AB143" s="200"/>
      <c r="AC143" s="200"/>
      <c r="AD143" s="279">
        <f t="shared" si="50"/>
        <v>-253.34200000000001</v>
      </c>
      <c r="AE143" s="200">
        <f t="shared" si="52"/>
        <v>-253.34200000000001</v>
      </c>
      <c r="AF143" s="200"/>
      <c r="AG143" s="200"/>
      <c r="AH143" s="200"/>
      <c r="AI143" s="200"/>
    </row>
    <row r="144" spans="1:35" s="201" customFormat="1">
      <c r="A144" s="192"/>
      <c r="B144" s="202" t="s">
        <v>163</v>
      </c>
      <c r="C144" s="193"/>
      <c r="D144" s="193"/>
      <c r="E144" s="194"/>
      <c r="F144" s="195"/>
      <c r="G144" s="196"/>
      <c r="H144" s="196"/>
      <c r="I144" s="197"/>
      <c r="J144" s="198"/>
      <c r="K144" s="198"/>
      <c r="L144" s="198"/>
      <c r="M144" s="198"/>
      <c r="N144" s="198"/>
      <c r="O144" s="198"/>
      <c r="P144" s="199">
        <f t="shared" si="51"/>
        <v>0</v>
      </c>
      <c r="Q144" s="199">
        <f t="shared" si="51"/>
        <v>91.2</v>
      </c>
      <c r="R144" s="199">
        <v>0</v>
      </c>
      <c r="S144" s="199">
        <v>27.36</v>
      </c>
      <c r="T144" s="199">
        <v>0</v>
      </c>
      <c r="U144" s="200">
        <v>63.84</v>
      </c>
      <c r="V144" s="200"/>
      <c r="W144" s="200"/>
      <c r="X144" s="200"/>
      <c r="Y144" s="200"/>
      <c r="Z144" s="200">
        <f t="shared" si="49"/>
        <v>91.2</v>
      </c>
      <c r="AA144" s="200">
        <v>91.2</v>
      </c>
      <c r="AB144" s="200"/>
      <c r="AC144" s="200"/>
      <c r="AD144" s="279">
        <f t="shared" si="50"/>
        <v>-91.2</v>
      </c>
      <c r="AE144" s="200">
        <f t="shared" si="52"/>
        <v>-91.2</v>
      </c>
      <c r="AF144" s="200"/>
      <c r="AG144" s="200"/>
      <c r="AH144" s="200"/>
      <c r="AI144" s="200"/>
    </row>
    <row r="145" spans="1:35" s="201" customFormat="1" ht="16.5" customHeight="1">
      <c r="A145" s="192"/>
      <c r="B145" s="191" t="s">
        <v>178</v>
      </c>
      <c r="C145" s="193"/>
      <c r="D145" s="193"/>
      <c r="E145" s="194"/>
      <c r="F145" s="195"/>
      <c r="G145" s="196"/>
      <c r="H145" s="196"/>
      <c r="I145" s="197"/>
      <c r="J145" s="198"/>
      <c r="K145" s="198"/>
      <c r="L145" s="198"/>
      <c r="M145" s="198"/>
      <c r="N145" s="198"/>
      <c r="O145" s="198"/>
      <c r="P145" s="199">
        <f t="shared" si="51"/>
        <v>0</v>
      </c>
      <c r="Q145" s="199">
        <f>S145+U145+W145+Y145</f>
        <v>85.5</v>
      </c>
      <c r="R145" s="199">
        <v>0</v>
      </c>
      <c r="S145" s="199">
        <v>47.5</v>
      </c>
      <c r="T145" s="199">
        <v>0</v>
      </c>
      <c r="U145" s="200">
        <v>38</v>
      </c>
      <c r="V145" s="200"/>
      <c r="W145" s="200"/>
      <c r="X145" s="200"/>
      <c r="Y145" s="200"/>
      <c r="Z145" s="200">
        <f t="shared" si="49"/>
        <v>0</v>
      </c>
      <c r="AA145" s="200">
        <v>0</v>
      </c>
      <c r="AB145" s="200"/>
      <c r="AC145" s="200"/>
      <c r="AD145" s="279">
        <f t="shared" si="50"/>
        <v>-85.5</v>
      </c>
      <c r="AE145" s="200">
        <f t="shared" si="52"/>
        <v>-85.5</v>
      </c>
      <c r="AF145" s="200"/>
      <c r="AG145" s="200"/>
      <c r="AH145" s="200"/>
      <c r="AI145" s="200"/>
    </row>
    <row r="146" spans="1:35" s="201" customFormat="1">
      <c r="A146" s="192"/>
      <c r="B146" s="191" t="s">
        <v>173</v>
      </c>
      <c r="C146" s="193"/>
      <c r="D146" s="193"/>
      <c r="E146" s="194"/>
      <c r="F146" s="195"/>
      <c r="G146" s="196"/>
      <c r="H146" s="196"/>
      <c r="I146" s="197"/>
      <c r="J146" s="198"/>
      <c r="K146" s="198"/>
      <c r="L146" s="198"/>
      <c r="M146" s="198"/>
      <c r="N146" s="198"/>
      <c r="O146" s="198"/>
      <c r="P146" s="199">
        <f t="shared" si="51"/>
        <v>0</v>
      </c>
      <c r="Q146" s="199">
        <f t="shared" si="51"/>
        <v>30.861999999999998</v>
      </c>
      <c r="R146" s="199">
        <v>0</v>
      </c>
      <c r="S146" s="199">
        <v>18.065999999999999</v>
      </c>
      <c r="T146" s="199"/>
      <c r="U146" s="200">
        <v>12.795999999999999</v>
      </c>
      <c r="V146" s="200"/>
      <c r="W146" s="200"/>
      <c r="X146" s="200"/>
      <c r="Y146" s="200"/>
      <c r="Z146" s="200">
        <f t="shared" si="49"/>
        <v>18.065999999999999</v>
      </c>
      <c r="AA146" s="200">
        <v>18.065999999999999</v>
      </c>
      <c r="AB146" s="200"/>
      <c r="AC146" s="200"/>
      <c r="AD146" s="279">
        <f t="shared" si="50"/>
        <v>-30.861999999999998</v>
      </c>
      <c r="AE146" s="200">
        <f t="shared" si="52"/>
        <v>-30.861999999999998</v>
      </c>
      <c r="AF146" s="200"/>
      <c r="AG146" s="200"/>
      <c r="AH146" s="200"/>
      <c r="AI146" s="200"/>
    </row>
    <row r="147" spans="1:35" s="201" customFormat="1">
      <c r="A147" s="192"/>
      <c r="B147" s="191" t="s">
        <v>207</v>
      </c>
      <c r="C147" s="193"/>
      <c r="D147" s="193"/>
      <c r="E147" s="194"/>
      <c r="F147" s="195"/>
      <c r="G147" s="196"/>
      <c r="H147" s="196"/>
      <c r="I147" s="197"/>
      <c r="J147" s="198"/>
      <c r="K147" s="198"/>
      <c r="L147" s="198"/>
      <c r="M147" s="198"/>
      <c r="N147" s="198"/>
      <c r="O147" s="198"/>
      <c r="P147" s="199"/>
      <c r="Q147" s="199"/>
      <c r="R147" s="199"/>
      <c r="S147" s="199"/>
      <c r="T147" s="199"/>
      <c r="U147" s="200"/>
      <c r="V147" s="200"/>
      <c r="W147" s="200"/>
      <c r="X147" s="200"/>
      <c r="Y147" s="200"/>
      <c r="Z147" s="200">
        <f t="shared" si="49"/>
        <v>0</v>
      </c>
      <c r="AA147" s="200">
        <v>0</v>
      </c>
      <c r="AB147" s="200"/>
      <c r="AC147" s="200"/>
      <c r="AD147" s="279">
        <f t="shared" si="50"/>
        <v>0</v>
      </c>
      <c r="AE147" s="200"/>
      <c r="AF147" s="200"/>
      <c r="AG147" s="200"/>
      <c r="AH147" s="200"/>
      <c r="AI147" s="200"/>
    </row>
    <row r="148" spans="1:35" s="201" customFormat="1" ht="15" customHeight="1">
      <c r="A148" s="192"/>
      <c r="B148" s="191" t="s">
        <v>177</v>
      </c>
      <c r="C148" s="193"/>
      <c r="D148" s="193"/>
      <c r="E148" s="194"/>
      <c r="F148" s="195"/>
      <c r="G148" s="196"/>
      <c r="H148" s="196"/>
      <c r="I148" s="197"/>
      <c r="J148" s="198"/>
      <c r="K148" s="198"/>
      <c r="L148" s="198"/>
      <c r="M148" s="198"/>
      <c r="N148" s="198"/>
      <c r="O148" s="198"/>
      <c r="P148" s="199">
        <f>R148+T148+V148+X148</f>
        <v>0</v>
      </c>
      <c r="Q148" s="199">
        <f t="shared" si="51"/>
        <v>27.12</v>
      </c>
      <c r="R148" s="199">
        <v>0</v>
      </c>
      <c r="S148" s="199">
        <v>27.12</v>
      </c>
      <c r="T148" s="199"/>
      <c r="U148" s="200"/>
      <c r="V148" s="200"/>
      <c r="W148" s="200"/>
      <c r="X148" s="200"/>
      <c r="Y148" s="200"/>
      <c r="Z148" s="200">
        <f t="shared" si="49"/>
        <v>27.12</v>
      </c>
      <c r="AA148" s="200">
        <v>27.12</v>
      </c>
      <c r="AB148" s="200"/>
      <c r="AC148" s="200"/>
      <c r="AD148" s="279">
        <f t="shared" si="50"/>
        <v>-27.12</v>
      </c>
      <c r="AE148" s="200">
        <f t="shared" si="52"/>
        <v>-27.12</v>
      </c>
      <c r="AF148" s="200"/>
      <c r="AG148" s="200"/>
      <c r="AH148" s="200"/>
      <c r="AI148" s="200"/>
    </row>
    <row r="149" spans="1:35" ht="25.5" hidden="1">
      <c r="A149" s="377" t="s">
        <v>88</v>
      </c>
      <c r="B149" s="502" t="s">
        <v>162</v>
      </c>
      <c r="C149" s="344"/>
      <c r="D149" s="344"/>
      <c r="E149" s="344"/>
      <c r="F149" s="326" t="s">
        <v>59</v>
      </c>
      <c r="G149" s="330">
        <v>2016</v>
      </c>
      <c r="H149" s="330">
        <v>2017</v>
      </c>
      <c r="I149" s="61" t="s">
        <v>14</v>
      </c>
      <c r="J149" s="52">
        <f>K149+L149+M149</f>
        <v>283879.82999999996</v>
      </c>
      <c r="K149" s="52">
        <f t="shared" ref="K149:P149" si="53">K150+K151+K152</f>
        <v>221716.34999999998</v>
      </c>
      <c r="L149" s="52">
        <f t="shared" si="53"/>
        <v>62163.479999999996</v>
      </c>
      <c r="M149" s="52">
        <f t="shared" si="53"/>
        <v>0</v>
      </c>
      <c r="N149" s="52">
        <f t="shared" si="53"/>
        <v>0</v>
      </c>
      <c r="O149" s="52">
        <f t="shared" si="53"/>
        <v>334978.19999999995</v>
      </c>
      <c r="P149" s="52">
        <f t="shared" si="53"/>
        <v>261625.29</v>
      </c>
      <c r="Q149" s="111"/>
      <c r="R149" s="111"/>
      <c r="S149" s="111"/>
      <c r="T149" s="111"/>
      <c r="U149" s="111"/>
      <c r="V149" s="111"/>
      <c r="W149" s="111"/>
      <c r="X149" s="111"/>
      <c r="Y149" s="111"/>
      <c r="Z149" s="111"/>
      <c r="AA149" s="111"/>
      <c r="AB149" s="111"/>
      <c r="AC149" s="111"/>
      <c r="AD149" s="111"/>
      <c r="AE149" s="111"/>
      <c r="AF149" s="111"/>
      <c r="AG149" s="111"/>
      <c r="AH149" s="111"/>
      <c r="AI149" s="111"/>
    </row>
    <row r="150" spans="1:35" hidden="1">
      <c r="A150" s="378"/>
      <c r="B150" s="503"/>
      <c r="C150" s="345"/>
      <c r="D150" s="345"/>
      <c r="E150" s="345"/>
      <c r="F150" s="327"/>
      <c r="G150" s="331"/>
      <c r="H150" s="331"/>
      <c r="I150" s="61" t="s">
        <v>46</v>
      </c>
      <c r="J150" s="16">
        <f>K150+L150+M150</f>
        <v>235620.25999999998</v>
      </c>
      <c r="K150" s="16">
        <v>184024.58</v>
      </c>
      <c r="L150" s="16">
        <v>51595.68</v>
      </c>
      <c r="M150" s="16">
        <v>0</v>
      </c>
      <c r="N150" s="16">
        <v>0</v>
      </c>
      <c r="O150" s="16">
        <v>278031.90999999997</v>
      </c>
      <c r="P150" s="16">
        <v>217149</v>
      </c>
      <c r="Q150" s="111"/>
      <c r="R150" s="111"/>
      <c r="S150" s="111"/>
      <c r="T150" s="111"/>
      <c r="U150" s="111"/>
      <c r="V150" s="111"/>
      <c r="W150" s="111"/>
      <c r="X150" s="111"/>
      <c r="Y150" s="111"/>
      <c r="Z150" s="111"/>
      <c r="AA150" s="111"/>
      <c r="AB150" s="111"/>
      <c r="AC150" s="111"/>
      <c r="AD150" s="111"/>
      <c r="AE150" s="111"/>
      <c r="AF150" s="111"/>
      <c r="AG150" s="111"/>
      <c r="AH150" s="111"/>
      <c r="AI150" s="111"/>
    </row>
    <row r="151" spans="1:35" hidden="1">
      <c r="A151" s="378"/>
      <c r="B151" s="503"/>
      <c r="C151" s="345"/>
      <c r="D151" s="345"/>
      <c r="E151" s="345"/>
      <c r="F151" s="327"/>
      <c r="G151" s="331"/>
      <c r="H151" s="331"/>
      <c r="I151" s="61" t="s">
        <v>42</v>
      </c>
      <c r="J151" s="16">
        <f>K151+L151+M151</f>
        <v>9651.94</v>
      </c>
      <c r="K151" s="16">
        <v>7538.38</v>
      </c>
      <c r="L151" s="16">
        <v>2113.56</v>
      </c>
      <c r="M151" s="16">
        <v>0</v>
      </c>
      <c r="N151" s="16">
        <v>0</v>
      </c>
      <c r="O151" s="16">
        <v>11389.29</v>
      </c>
      <c r="P151" s="16">
        <v>8895.2900000000009</v>
      </c>
      <c r="Q151" s="111"/>
      <c r="R151" s="111"/>
      <c r="S151" s="111"/>
      <c r="T151" s="111"/>
      <c r="U151" s="111"/>
      <c r="V151" s="111"/>
      <c r="W151" s="111"/>
      <c r="X151" s="111"/>
      <c r="Y151" s="111"/>
      <c r="Z151" s="111"/>
      <c r="AA151" s="111"/>
      <c r="AB151" s="111"/>
      <c r="AC151" s="111"/>
      <c r="AD151" s="111"/>
      <c r="AE151" s="111"/>
      <c r="AF151" s="111"/>
      <c r="AG151" s="111"/>
      <c r="AH151" s="111"/>
      <c r="AI151" s="111"/>
    </row>
    <row r="152" spans="1:35" hidden="1">
      <c r="A152" s="379"/>
      <c r="B152" s="504"/>
      <c r="C152" s="346"/>
      <c r="D152" s="346"/>
      <c r="E152" s="346"/>
      <c r="F152" s="364"/>
      <c r="G152" s="332"/>
      <c r="H152" s="332"/>
      <c r="I152" s="61" t="s">
        <v>44</v>
      </c>
      <c r="J152" s="12">
        <f>K152+L152+M152</f>
        <v>38607.629999999997</v>
      </c>
      <c r="K152" s="12">
        <v>30153.39</v>
      </c>
      <c r="L152" s="12">
        <v>8454.24</v>
      </c>
      <c r="M152" s="12">
        <v>0</v>
      </c>
      <c r="N152" s="12">
        <v>0</v>
      </c>
      <c r="O152" s="12">
        <v>45557</v>
      </c>
      <c r="P152" s="12">
        <v>35581</v>
      </c>
      <c r="Q152" s="111"/>
      <c r="R152" s="111"/>
      <c r="S152" s="111"/>
      <c r="T152" s="111"/>
      <c r="U152" s="111"/>
      <c r="V152" s="111"/>
      <c r="W152" s="111"/>
      <c r="X152" s="111"/>
      <c r="Y152" s="111"/>
      <c r="Z152" s="111"/>
      <c r="AA152" s="111"/>
      <c r="AB152" s="111"/>
      <c r="AC152" s="111"/>
      <c r="AD152" s="111"/>
      <c r="AE152" s="111"/>
      <c r="AF152" s="111"/>
      <c r="AG152" s="111"/>
      <c r="AH152" s="111"/>
      <c r="AI152" s="111"/>
    </row>
    <row r="153" spans="1:35" hidden="1"/>
    <row r="154" spans="1:35" hidden="1">
      <c r="B154" s="124" t="s">
        <v>149</v>
      </c>
      <c r="C154" s="124"/>
      <c r="D154" s="124"/>
      <c r="E154" s="124"/>
    </row>
    <row r="155" spans="1:35" hidden="1">
      <c r="B155" s="124" t="s">
        <v>150</v>
      </c>
      <c r="C155" s="124"/>
      <c r="D155" s="124"/>
      <c r="E155" s="124"/>
    </row>
    <row r="156" spans="1:35" hidden="1">
      <c r="B156" s="124" t="s">
        <v>151</v>
      </c>
      <c r="C156" s="124"/>
      <c r="D156" s="124"/>
      <c r="E156" s="124"/>
    </row>
    <row r="157" spans="1:35" hidden="1">
      <c r="B157" s="281" t="s">
        <v>179</v>
      </c>
      <c r="C157" s="124"/>
      <c r="D157" s="124"/>
      <c r="E157" s="124"/>
    </row>
    <row r="158" spans="1:35">
      <c r="B158" s="124"/>
      <c r="C158" s="124"/>
      <c r="D158" s="124"/>
      <c r="E158" s="124"/>
    </row>
    <row r="159" spans="1:35">
      <c r="B159" s="124"/>
      <c r="C159" s="124"/>
      <c r="D159" s="124"/>
      <c r="E159" s="124"/>
    </row>
    <row r="161" spans="2:20" ht="18.75">
      <c r="B161" s="282"/>
      <c r="C161" s="282"/>
      <c r="D161" s="282"/>
      <c r="E161" s="282"/>
      <c r="F161" s="282"/>
      <c r="G161" s="283"/>
      <c r="H161" s="283"/>
      <c r="I161" s="283"/>
      <c r="J161" s="283"/>
      <c r="K161" s="284"/>
      <c r="L161" s="283"/>
      <c r="M161" s="284"/>
      <c r="N161" s="283"/>
      <c r="O161" s="283"/>
      <c r="P161" s="283"/>
      <c r="Q161" s="285"/>
      <c r="R161" s="285"/>
      <c r="S161" s="284"/>
      <c r="T161" s="285"/>
    </row>
    <row r="162" spans="2:20" ht="18.75">
      <c r="B162" s="282"/>
      <c r="C162" s="282"/>
      <c r="D162" s="282"/>
      <c r="E162" s="282"/>
      <c r="F162" s="282"/>
      <c r="G162" s="283"/>
      <c r="H162" s="283"/>
      <c r="I162" s="283"/>
      <c r="J162" s="283"/>
      <c r="K162" s="284"/>
      <c r="L162" s="283"/>
      <c r="M162" s="284"/>
      <c r="N162" s="283"/>
      <c r="O162" s="283"/>
      <c r="P162" s="283"/>
      <c r="Q162" s="285"/>
      <c r="R162" s="285"/>
      <c r="S162" s="284"/>
      <c r="T162" s="285"/>
    </row>
    <row r="163" spans="2:20" ht="18.75" hidden="1">
      <c r="B163" s="282"/>
      <c r="C163" s="282"/>
      <c r="D163" s="282"/>
      <c r="E163" s="282"/>
      <c r="F163" s="282"/>
      <c r="G163" s="283"/>
      <c r="H163" s="283"/>
      <c r="I163" s="283"/>
      <c r="J163" s="283"/>
      <c r="K163" s="283"/>
      <c r="L163" s="283"/>
      <c r="M163" s="283"/>
      <c r="N163" s="283"/>
      <c r="O163" s="283"/>
      <c r="P163" s="283"/>
      <c r="Q163" s="285"/>
      <c r="R163" s="285"/>
      <c r="S163" s="283"/>
      <c r="T163" s="285"/>
    </row>
    <row r="164" spans="2:20" ht="18.75" hidden="1">
      <c r="B164" s="282" t="s">
        <v>181</v>
      </c>
      <c r="C164" s="282"/>
      <c r="D164" s="282"/>
      <c r="E164" s="282"/>
      <c r="F164" s="282"/>
      <c r="G164" s="283"/>
      <c r="H164" s="283"/>
      <c r="I164" s="283"/>
      <c r="J164" s="283"/>
      <c r="K164" s="284"/>
      <c r="L164" s="283"/>
      <c r="M164" s="284" t="s">
        <v>182</v>
      </c>
      <c r="N164" s="283"/>
      <c r="O164" s="283"/>
      <c r="P164" s="283"/>
      <c r="Q164" s="285"/>
      <c r="R164" s="285"/>
      <c r="S164" s="284" t="s">
        <v>182</v>
      </c>
      <c r="T164" s="285"/>
    </row>
    <row r="165" spans="2:20" ht="18.75" hidden="1">
      <c r="B165" s="282"/>
      <c r="C165" s="282"/>
      <c r="D165" s="282"/>
      <c r="E165" s="282"/>
      <c r="F165" s="282"/>
      <c r="G165" s="283"/>
      <c r="H165" s="283"/>
      <c r="I165" s="283"/>
      <c r="J165" s="283"/>
      <c r="K165" s="284"/>
      <c r="L165" s="283"/>
      <c r="M165" s="284"/>
      <c r="N165" s="283"/>
      <c r="O165" s="283"/>
      <c r="P165" s="283"/>
      <c r="Q165" s="285"/>
      <c r="R165" s="285"/>
      <c r="S165" s="284"/>
      <c r="T165" s="285"/>
    </row>
    <row r="166" spans="2:20" ht="18.75" hidden="1">
      <c r="B166" s="282"/>
      <c r="C166" s="282"/>
      <c r="D166" s="282"/>
      <c r="E166" s="282"/>
      <c r="F166" s="282"/>
      <c r="G166" s="283"/>
      <c r="H166" s="283"/>
      <c r="I166" s="283"/>
      <c r="J166" s="283"/>
      <c r="K166" s="284"/>
      <c r="L166" s="283"/>
      <c r="M166" s="284"/>
      <c r="N166" s="283"/>
      <c r="O166" s="283"/>
      <c r="P166" s="283"/>
      <c r="Q166" s="285"/>
      <c r="R166" s="285"/>
      <c r="S166" s="284"/>
      <c r="T166" s="285"/>
    </row>
    <row r="167" spans="2:20" ht="18.75" hidden="1">
      <c r="B167" s="282" t="s">
        <v>183</v>
      </c>
      <c r="C167" s="282"/>
      <c r="D167" s="282"/>
      <c r="E167" s="282"/>
      <c r="F167" s="282"/>
      <c r="G167" s="283"/>
      <c r="H167" s="283"/>
      <c r="I167" s="283"/>
      <c r="J167" s="283"/>
      <c r="K167" s="284"/>
      <c r="L167" s="283"/>
      <c r="M167" s="284" t="s">
        <v>184</v>
      </c>
      <c r="N167" s="283"/>
      <c r="O167" s="283"/>
      <c r="P167" s="283"/>
      <c r="Q167" s="285"/>
      <c r="R167" s="285"/>
      <c r="S167" s="284" t="s">
        <v>184</v>
      </c>
      <c r="T167" s="285"/>
    </row>
    <row r="168" spans="2:20" ht="18.75" hidden="1">
      <c r="B168" s="282"/>
      <c r="C168" s="282"/>
      <c r="D168" s="282"/>
      <c r="E168" s="282"/>
      <c r="F168" s="282"/>
      <c r="G168" s="283"/>
      <c r="H168" s="283"/>
      <c r="I168" s="283"/>
      <c r="J168" s="283"/>
      <c r="K168" s="284"/>
      <c r="L168" s="283"/>
      <c r="M168" s="284"/>
      <c r="N168" s="283"/>
      <c r="O168" s="283"/>
      <c r="P168" s="283"/>
      <c r="Q168" s="285"/>
      <c r="R168" s="285"/>
      <c r="S168" s="284"/>
      <c r="T168" s="285"/>
    </row>
    <row r="169" spans="2:20" ht="18.75" hidden="1">
      <c r="B169" s="282"/>
      <c r="C169" s="282"/>
      <c r="D169" s="282"/>
      <c r="E169" s="282"/>
      <c r="F169" s="282"/>
      <c r="G169" s="283"/>
      <c r="H169" s="283"/>
      <c r="I169" s="283"/>
      <c r="J169" s="283"/>
      <c r="K169" s="283"/>
      <c r="L169" s="283"/>
      <c r="M169" s="283"/>
      <c r="N169" s="283"/>
      <c r="O169" s="283"/>
      <c r="P169" s="283"/>
      <c r="Q169" s="285"/>
      <c r="R169" s="285"/>
      <c r="S169" s="283"/>
      <c r="T169" s="285"/>
    </row>
    <row r="170" spans="2:20" ht="18.75" hidden="1">
      <c r="B170" s="282" t="s">
        <v>185</v>
      </c>
      <c r="C170" s="282"/>
      <c r="D170" s="282"/>
      <c r="E170" s="282"/>
      <c r="F170" s="282"/>
      <c r="G170" s="283"/>
      <c r="H170" s="283"/>
      <c r="I170" s="283"/>
      <c r="J170" s="283"/>
      <c r="K170" s="284"/>
      <c r="L170" s="283"/>
      <c r="M170" s="284" t="s">
        <v>186</v>
      </c>
      <c r="N170" s="283"/>
      <c r="O170" s="283"/>
      <c r="P170" s="283"/>
      <c r="Q170" s="285"/>
      <c r="R170" s="285"/>
      <c r="S170" s="284" t="s">
        <v>187</v>
      </c>
      <c r="T170" s="285"/>
    </row>
    <row r="171" spans="2:20" ht="18.75" hidden="1">
      <c r="B171" s="282"/>
      <c r="C171" s="282"/>
      <c r="D171" s="282"/>
      <c r="E171" s="282"/>
      <c r="F171" s="282"/>
      <c r="G171" s="282"/>
      <c r="H171" s="282"/>
      <c r="I171" s="282"/>
      <c r="J171" s="282"/>
      <c r="K171" s="282"/>
      <c r="L171" s="282"/>
      <c r="M171" s="282"/>
      <c r="N171" s="282"/>
      <c r="O171" s="282"/>
      <c r="P171" s="282"/>
      <c r="Q171" s="282"/>
      <c r="R171" s="285"/>
      <c r="S171" s="282"/>
      <c r="T171" s="285"/>
    </row>
    <row r="172" spans="2:20" ht="18.75" hidden="1">
      <c r="B172" s="282"/>
      <c r="C172" s="282"/>
      <c r="D172" s="282"/>
      <c r="E172" s="282"/>
      <c r="F172" s="282"/>
      <c r="G172" s="282"/>
      <c r="H172" s="282"/>
      <c r="I172" s="282"/>
      <c r="J172" s="282"/>
      <c r="K172" s="282"/>
      <c r="L172" s="282"/>
      <c r="M172" s="282"/>
      <c r="N172" s="282"/>
      <c r="O172" s="282"/>
      <c r="P172" s="282"/>
      <c r="Q172" s="282"/>
      <c r="R172" s="285"/>
      <c r="S172" s="282"/>
      <c r="T172" s="285"/>
    </row>
    <row r="173" spans="2:20" ht="18.75" hidden="1">
      <c r="B173" s="286" t="s">
        <v>188</v>
      </c>
      <c r="C173" s="282"/>
      <c r="D173" s="282"/>
      <c r="E173" s="282"/>
      <c r="F173" s="282"/>
      <c r="G173" s="282" t="s">
        <v>189</v>
      </c>
      <c r="H173" s="283"/>
      <c r="I173" s="282" t="s">
        <v>193</v>
      </c>
      <c r="J173" s="283"/>
      <c r="K173" s="283"/>
      <c r="L173" s="284"/>
      <c r="M173" s="284"/>
      <c r="N173" s="283"/>
      <c r="O173" s="283"/>
      <c r="P173" s="283"/>
      <c r="Q173" s="283"/>
      <c r="R173" s="285"/>
      <c r="S173" s="282" t="s">
        <v>190</v>
      </c>
      <c r="T173" s="285"/>
    </row>
    <row r="174" spans="2:20" ht="18.75" hidden="1">
      <c r="B174" s="282"/>
      <c r="C174" s="282"/>
      <c r="D174" s="282"/>
      <c r="E174" s="282"/>
      <c r="F174" s="282"/>
      <c r="G174" s="283"/>
      <c r="H174" s="283"/>
      <c r="I174" s="283"/>
      <c r="J174" s="283"/>
      <c r="K174" s="283"/>
      <c r="L174" s="284"/>
      <c r="M174" s="283"/>
      <c r="N174" s="283"/>
      <c r="O174" s="283"/>
      <c r="P174" s="283"/>
      <c r="Q174" s="283"/>
      <c r="R174" s="285"/>
      <c r="S174" s="283"/>
      <c r="T174" s="285"/>
    </row>
    <row r="175" spans="2:20" ht="18.75" hidden="1">
      <c r="B175" s="282"/>
      <c r="C175" s="282"/>
      <c r="D175" s="282"/>
      <c r="E175" s="282"/>
      <c r="F175" s="282"/>
      <c r="G175" s="283"/>
      <c r="H175" s="283"/>
      <c r="I175" s="283"/>
      <c r="J175" s="283"/>
      <c r="K175" s="283"/>
      <c r="L175" s="284"/>
      <c r="M175" s="283"/>
      <c r="N175" s="283"/>
      <c r="O175" s="283"/>
      <c r="P175" s="283"/>
      <c r="Q175" s="283"/>
      <c r="R175" s="285"/>
      <c r="S175" s="283"/>
      <c r="T175" s="285"/>
    </row>
    <row r="176" spans="2:20" ht="18.75" hidden="1">
      <c r="B176" s="282"/>
      <c r="C176" s="282"/>
      <c r="D176" s="282"/>
      <c r="E176" s="282"/>
      <c r="F176" s="282"/>
      <c r="G176" s="282" t="s">
        <v>191</v>
      </c>
      <c r="H176" s="283"/>
      <c r="I176" s="282" t="s">
        <v>191</v>
      </c>
      <c r="J176" s="283"/>
      <c r="K176" s="283"/>
      <c r="L176" s="284"/>
      <c r="M176" s="283"/>
      <c r="N176" s="283"/>
      <c r="O176" s="283"/>
      <c r="P176" s="283"/>
      <c r="Q176" s="283"/>
      <c r="R176" s="285"/>
      <c r="S176" s="282" t="s">
        <v>192</v>
      </c>
      <c r="T176" s="285"/>
    </row>
  </sheetData>
  <mergeCells count="198">
    <mergeCell ref="A1:AI1"/>
    <mergeCell ref="A2:AI2"/>
    <mergeCell ref="AH3:AI3"/>
    <mergeCell ref="AH4:AI4"/>
    <mergeCell ref="AH5:AI5"/>
    <mergeCell ref="AH6:AI6"/>
    <mergeCell ref="A7:N7"/>
    <mergeCell ref="A8:A10"/>
    <mergeCell ref="B8:B10"/>
    <mergeCell ref="C8:C10"/>
    <mergeCell ref="D8:D10"/>
    <mergeCell ref="E8:F9"/>
    <mergeCell ref="G8:G10"/>
    <mergeCell ref="H8:H10"/>
    <mergeCell ref="I8:I10"/>
    <mergeCell ref="J8:J10"/>
    <mergeCell ref="AE9:AE10"/>
    <mergeCell ref="AF9:AF10"/>
    <mergeCell ref="AG9:AH9"/>
    <mergeCell ref="B12:F12"/>
    <mergeCell ref="A13:H16"/>
    <mergeCell ref="A17:H17"/>
    <mergeCell ref="AD8:AD10"/>
    <mergeCell ref="AE8:AH8"/>
    <mergeCell ref="AI8:AI10"/>
    <mergeCell ref="K9:K10"/>
    <mergeCell ref="L9:L10"/>
    <mergeCell ref="M9:M10"/>
    <mergeCell ref="P9:Q9"/>
    <mergeCell ref="R9:S9"/>
    <mergeCell ref="T9:U9"/>
    <mergeCell ref="V9:W9"/>
    <mergeCell ref="K8:M8"/>
    <mergeCell ref="N8:N10"/>
    <mergeCell ref="O8:O10"/>
    <mergeCell ref="P8:Y8"/>
    <mergeCell ref="Z8:AA9"/>
    <mergeCell ref="AB8:AC9"/>
    <mergeCell ref="X9:Y9"/>
    <mergeCell ref="AI28:AI33"/>
    <mergeCell ref="B34:H34"/>
    <mergeCell ref="A35:H38"/>
    <mergeCell ref="B39:H39"/>
    <mergeCell ref="A40:A43"/>
    <mergeCell ref="B40:H43"/>
    <mergeCell ref="A18:H22"/>
    <mergeCell ref="B23:F23"/>
    <mergeCell ref="A24:A27"/>
    <mergeCell ref="B24:H27"/>
    <mergeCell ref="A28:A33"/>
    <mergeCell ref="C28:C33"/>
    <mergeCell ref="D28:D33"/>
    <mergeCell ref="E28:E33"/>
    <mergeCell ref="G28:G33"/>
    <mergeCell ref="H28:H33"/>
    <mergeCell ref="A46:A47"/>
    <mergeCell ref="C46:C47"/>
    <mergeCell ref="D46:D47"/>
    <mergeCell ref="E46:E47"/>
    <mergeCell ref="F46:F47"/>
    <mergeCell ref="I46:I47"/>
    <mergeCell ref="A44:A45"/>
    <mergeCell ref="C44:C45"/>
    <mergeCell ref="D44:D45"/>
    <mergeCell ref="E44:E45"/>
    <mergeCell ref="F44:F45"/>
    <mergeCell ref="I44:I45"/>
    <mergeCell ref="H48:H51"/>
    <mergeCell ref="B49:B51"/>
    <mergeCell ref="A52:A55"/>
    <mergeCell ref="C52:C55"/>
    <mergeCell ref="D52:D55"/>
    <mergeCell ref="E52:E55"/>
    <mergeCell ref="F52:F55"/>
    <mergeCell ref="A48:A49"/>
    <mergeCell ref="C48:C51"/>
    <mergeCell ref="D48:D51"/>
    <mergeCell ref="E48:E51"/>
    <mergeCell ref="F48:F51"/>
    <mergeCell ref="G48:G51"/>
    <mergeCell ref="A58:A60"/>
    <mergeCell ref="C58:C60"/>
    <mergeCell ref="D58:D60"/>
    <mergeCell ref="E58:E60"/>
    <mergeCell ref="F58:F60"/>
    <mergeCell ref="I58:I60"/>
    <mergeCell ref="I52:I55"/>
    <mergeCell ref="AI52:AI55"/>
    <mergeCell ref="A56:A57"/>
    <mergeCell ref="C56:C57"/>
    <mergeCell ref="D56:D57"/>
    <mergeCell ref="E56:E57"/>
    <mergeCell ref="F56:F57"/>
    <mergeCell ref="I56:I57"/>
    <mergeCell ref="A61:A65"/>
    <mergeCell ref="B61:H65"/>
    <mergeCell ref="A66:A67"/>
    <mergeCell ref="C66:C67"/>
    <mergeCell ref="D66:D67"/>
    <mergeCell ref="E66:E67"/>
    <mergeCell ref="F66:F67"/>
    <mergeCell ref="G66:G67"/>
    <mergeCell ref="H66:H67"/>
    <mergeCell ref="I66:I67"/>
    <mergeCell ref="B68:H68"/>
    <mergeCell ref="A69:H72"/>
    <mergeCell ref="B73:H73"/>
    <mergeCell ref="A74:H77"/>
    <mergeCell ref="A78:A79"/>
    <mergeCell ref="C78:C79"/>
    <mergeCell ref="D78:D79"/>
    <mergeCell ref="E78:E79"/>
    <mergeCell ref="F78:F79"/>
    <mergeCell ref="I80:I81"/>
    <mergeCell ref="A82:A84"/>
    <mergeCell ref="C82:C84"/>
    <mergeCell ref="D82:D84"/>
    <mergeCell ref="F82:F84"/>
    <mergeCell ref="I82:I84"/>
    <mergeCell ref="G78:G79"/>
    <mergeCell ref="H78:H79"/>
    <mergeCell ref="I78:I79"/>
    <mergeCell ref="A80:A81"/>
    <mergeCell ref="C80:C81"/>
    <mergeCell ref="D80:D81"/>
    <mergeCell ref="E80:E81"/>
    <mergeCell ref="F80:F81"/>
    <mergeCell ref="G80:G81"/>
    <mergeCell ref="H80:H81"/>
    <mergeCell ref="B85:H89"/>
    <mergeCell ref="A86:A89"/>
    <mergeCell ref="A90:A91"/>
    <mergeCell ref="C90:C91"/>
    <mergeCell ref="D90:D91"/>
    <mergeCell ref="E90:E91"/>
    <mergeCell ref="F90:F91"/>
    <mergeCell ref="G90:G91"/>
    <mergeCell ref="H90:H91"/>
    <mergeCell ref="I90:I91"/>
    <mergeCell ref="AI90:AI91"/>
    <mergeCell ref="A94:A95"/>
    <mergeCell ref="C94:C95"/>
    <mergeCell ref="D94:D95"/>
    <mergeCell ref="E94:E95"/>
    <mergeCell ref="G94:G95"/>
    <mergeCell ref="H94:H95"/>
    <mergeCell ref="I94:I95"/>
    <mergeCell ref="AI94:AI95"/>
    <mergeCell ref="A100:H104"/>
    <mergeCell ref="A105:H109"/>
    <mergeCell ref="B110:H110"/>
    <mergeCell ref="A111:A114"/>
    <mergeCell ref="B111:H114"/>
    <mergeCell ref="A115:A116"/>
    <mergeCell ref="C115:C116"/>
    <mergeCell ref="D115:D116"/>
    <mergeCell ref="E115:E116"/>
    <mergeCell ref="F115:F116"/>
    <mergeCell ref="G115:G116"/>
    <mergeCell ref="H115:H116"/>
    <mergeCell ref="I115:I116"/>
    <mergeCell ref="AI115:AI116"/>
    <mergeCell ref="A121:A124"/>
    <mergeCell ref="B121:B124"/>
    <mergeCell ref="C121:C124"/>
    <mergeCell ref="D121:D124"/>
    <mergeCell ref="E121:E124"/>
    <mergeCell ref="F121:F124"/>
    <mergeCell ref="G121:G124"/>
    <mergeCell ref="H121:H124"/>
    <mergeCell ref="A125:A128"/>
    <mergeCell ref="C125:C128"/>
    <mergeCell ref="D125:D128"/>
    <mergeCell ref="E125:E128"/>
    <mergeCell ref="F125:F128"/>
    <mergeCell ref="G125:G128"/>
    <mergeCell ref="H125:H128"/>
    <mergeCell ref="B126:B128"/>
    <mergeCell ref="B129:H129"/>
    <mergeCell ref="A130:H133"/>
    <mergeCell ref="B134:H134"/>
    <mergeCell ref="A135:A138"/>
    <mergeCell ref="B135:H138"/>
    <mergeCell ref="A139:A140"/>
    <mergeCell ref="C139:C140"/>
    <mergeCell ref="D139:D140"/>
    <mergeCell ref="E139:E140"/>
    <mergeCell ref="F139:F140"/>
    <mergeCell ref="I139:I140"/>
    <mergeCell ref="AI139:AI140"/>
    <mergeCell ref="A149:A152"/>
    <mergeCell ref="B149:B152"/>
    <mergeCell ref="C149:C152"/>
    <mergeCell ref="D149:D152"/>
    <mergeCell ref="E149:E152"/>
    <mergeCell ref="F149:F152"/>
    <mergeCell ref="G149:G152"/>
    <mergeCell ref="H149:H152"/>
  </mergeCells>
  <pageMargins left="0.70866141732283472" right="0.70866141732283472" top="0.74803149606299213" bottom="0.74803149606299213" header="0.31496062992125984" footer="0.31496062992125984"/>
  <pageSetup paperSize="9" scale="108" orientation="landscape" r:id="rId1"/>
  <colBreaks count="2" manualBreakCount="2">
    <brk id="27" max="154" man="1"/>
    <brk id="3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8</vt:i4>
      </vt:variant>
    </vt:vector>
  </HeadingPairs>
  <TitlesOfParts>
    <vt:vector size="15" baseType="lpstr">
      <vt:lpstr>Лист4</vt:lpstr>
      <vt:lpstr>Лист5</vt:lpstr>
      <vt:lpstr>таблица новая</vt:lpstr>
      <vt:lpstr>отчет об исполнении</vt:lpstr>
      <vt:lpstr>отчет об источниках финансирова</vt:lpstr>
      <vt:lpstr>отчет о вводах</vt:lpstr>
      <vt:lpstr>раскладка по подрядчикам</vt:lpstr>
      <vt:lpstr>'отчет о вводах'!Заголовки_для_печати</vt:lpstr>
      <vt:lpstr>'отчет об исполнении'!Заголовки_для_печати</vt:lpstr>
      <vt:lpstr>'раскладка по подрядчикам'!Заголовки_для_печати</vt:lpstr>
      <vt:lpstr>'таблица новая'!Заголовки_для_печати</vt:lpstr>
      <vt:lpstr>'отчет о вводах'!Область_печати</vt:lpstr>
      <vt:lpstr>'отчет об исполнении'!Область_печати</vt:lpstr>
      <vt:lpstr>'отчет об источниках финансирова'!Область_печати</vt:lpstr>
      <vt:lpstr>'раскладка по подрядчикам'!Область_печати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2016-10-10T09:11:03Z</dcterms:modified>
</cp:coreProperties>
</file>