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1.1." sheetId="1" r:id="rId1"/>
    <sheet name="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<sst xmlns="http://schemas.openxmlformats.org/spreadsheetml/2006/main" count="88" uniqueCount="67">
  <si>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</si>
  <si>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</si>
  <si>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</si>
  <si>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</si>
  <si>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</si>
  <si>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</si>
  <si>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</si>
  <si>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</si>
  <si>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</si>
  <si>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</si>
  <si>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</si>
  <si>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</si>
  <si>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</si>
  <si>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</si>
  <si>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</si>
  <si>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</si>
  <si>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</si>
  <si>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</si>
  <si>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</si>
  <si>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</si>
  <si>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</si>
  <si>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</si>
  <si>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</si>
  <si>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</si>
  <si>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</si>
  <si>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</si>
  <si>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</si>
  <si>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</si>
  <si>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</si>
  <si>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</si>
  <si>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</si>
  <si>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е) Изменение стоимости основных фондов (тыс. рублей), в том числе: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</si>
  <si>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</si>
  <si>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</si>
  <si>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</si>
  <si>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</si>
  <si>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</si>
  <si>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Таблица 1.1.</t>
  </si>
  <si>
    <t>Приложение № 4 к приказу от 08.06.2010г.  № 29-01т/10</t>
  </si>
  <si>
    <t>МУП КХ "Водоканал"</t>
  </si>
  <si>
    <t>Утверждено Службой по государственному регулированию цен и тарифов Калининградской области</t>
  </si>
  <si>
    <t>г. Калининград, ул. Комсомольская, 12</t>
  </si>
  <si>
    <t>Служба по государственному регулированию цен и тарифов Калининградской области</t>
  </si>
  <si>
    <t>Водоотведение</t>
  </si>
  <si>
    <t>прочие расходы</t>
  </si>
  <si>
    <t>д) Чистая прибыль по регулируемому виду деятельности  (тыс. рублей)</t>
  </si>
  <si>
    <t xml:space="preserve"> Информация о тарифе на водоотведение </t>
  </si>
  <si>
    <t xml:space="preserve"> Информация об  основных показателях финансово-хозяйственной деятельности  организации в соответствии с установленным тарифом</t>
  </si>
  <si>
    <t>Тариф на водоотведение, руб./куб. м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</si>
  <si>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</rPr>
      <t>⁴</t>
    </r>
  </si>
  <si>
    <t>д) Объем сточных вод, принятых от потребителей оказываемых услуг (тыс. м3)</t>
  </si>
  <si>
    <t>е) Объем сточных вод, принятых от других регулируемых организаций в сфере водоотведения и (или) очистки сточных вод (тыс. м3)</t>
  </si>
  <si>
    <t>ж) Объем сточных вод, пропущенных через очистные сооружения (тыс. м3)</t>
  </si>
  <si>
    <t>з) Протяженность канализационных сетей (в однотрубном исчислении) (км)</t>
  </si>
  <si>
    <t>и) Количество насосных станций и очистных сооружений (штук)</t>
  </si>
  <si>
    <t>к) Среднесписочная численность основного производственного персонала (человек)</t>
  </si>
  <si>
    <t>объем приобретения, тыс. кВтч</t>
  </si>
  <si>
    <t>"Комсомольская правда - Калининград", N 183, 05.12.2012</t>
  </si>
  <si>
    <t>6,10 руб./куб. м (без НДС)</t>
  </si>
  <si>
    <t>7,20 руб./куб. м (с НДС)</t>
  </si>
  <si>
    <t>Приказ № 115-02окк/13 от 18.12.2013</t>
  </si>
  <si>
    <t>с 1 января  по 31 декабря 2014 года</t>
  </si>
  <si>
    <t>c 01.01.2014 по 30.06.2014</t>
  </si>
  <si>
    <t>с 01.07.2014 по 31.12.2014</t>
  </si>
  <si>
    <t>план на 2014 год</t>
  </si>
  <si>
    <t>6,34 руб./куб. м (без НДС)</t>
  </si>
  <si>
    <t>7,48 руб./куб. м (с НДС)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</si>
</sst>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165" fontId="41" fillId="0" borderId="12" xfId="0" applyNumberFormat="1" applyFont="1" applyFill="1" applyBorder="1" applyAlignment="1">
      <alignment vertical="center" wrapText="1"/>
    </xf>
    <xf numFmtId="165" fontId="41" fillId="0" borderId="16" xfId="0" applyNumberFormat="1" applyFont="1" applyFill="1" applyBorder="1" applyAlignment="1">
      <alignment vertical="center"/>
    </xf>
    <xf numFmtId="165" fontId="41" fillId="0" borderId="10" xfId="0" applyNumberFormat="1" applyFont="1" applyFill="1" applyBorder="1" applyAlignment="1">
      <alignment vertical="center"/>
    </xf>
    <xf numFmtId="165" fontId="41" fillId="0" borderId="10" xfId="0" applyNumberFormat="1" applyFont="1" applyFill="1" applyBorder="1" applyAlignment="1">
      <alignment horizontal="right" vertical="center"/>
    </xf>
    <xf numFmtId="165" fontId="41" fillId="0" borderId="17" xfId="0" applyNumberFormat="1" applyFont="1" applyFill="1" applyBorder="1" applyAlignment="1">
      <alignment vertical="center"/>
    </xf>
    <xf numFmtId="165" fontId="41" fillId="0" borderId="12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horizontal="left" vertical="center" wrapText="1" indent="3"/>
    </xf>
    <xf numFmtId="0" fontId="41" fillId="0" borderId="18" xfId="0" applyFont="1" applyFill="1" applyBorder="1" applyAlignment="1">
      <alignment horizontal="left" vertical="center" wrapText="1" indent="6"/>
    </xf>
    <xf numFmtId="4" fontId="41" fillId="0" borderId="10" xfId="0" applyNumberFormat="1" applyFont="1" applyFill="1" applyBorder="1" applyAlignment="1">
      <alignment vertical="center"/>
    </xf>
    <xf numFmtId="1" fontId="41" fillId="0" borderId="12" xfId="0" applyNumberFormat="1" applyFont="1" applyFill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41" fillId="0" borderId="25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30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69;&#1054;\&#1058;&#1072;&#1088;&#1080;&#1092;&#1099;\2013\&#1087;&#1088;&#1086;&#1077;&#1082;&#1090;%20&#1090;&#1072;&#1088;&#1080;&#1092;&#1072;%20&#1042;&#1054;,%20&#1042;&#1057;%20&#1085;&#1072;%202013%20&#1075;&#1086;&#1076;%20&#1091;&#1090;&#1074;&#1077;&#1088;&#1078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69;&#1054;\&#1058;&#1072;&#1088;&#1080;&#1092;&#1099;\2014\&#1074;&#1077;&#1088;&#1089;&#1080;&#1103;%20&#1057;&#1045;&#1053;&#1058;\&#1091;&#1090;&#1074;&#1077;&#1088;&#1078;&#1076;&#1077;&#1085;&#1085;&#1099;&#1077;%20&#1090;&#1072;&#1088;&#1080;&#1092;&#1099;%20&#1042;&#1054;,%20&#1042;&#1057;%202014%20&#1052;&#1059;&#1055;%20&#1050;&#1061;%20&#1042;&#1086;&#1076;&#1086;&#1082;&#1072;&#1085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Калькуляция ХВ"/>
      <sheetName val="Калькуляция ВО"/>
      <sheetName val="формы ФСТ"/>
      <sheetName val="ПП ВС ВО"/>
      <sheetName val="Подъем воды"/>
      <sheetName val="Очистка воды"/>
      <sheetName val="Трансп воды"/>
      <sheetName val="прием, перекачка, транс стоков "/>
      <sheetName val="ОС"/>
      <sheetName val="утил осадка"/>
      <sheetName val="цеховые расходы"/>
      <sheetName val="Косвенные расходы"/>
      <sheetName val="инф  ОКК"/>
      <sheetName val="до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Калькуляция ХВ"/>
      <sheetName val="Калькуляция ВО"/>
      <sheetName val="формы ФСТ"/>
      <sheetName val="ПП ВС ВО"/>
      <sheetName val="Подъем воды"/>
      <sheetName val="Очистка воды"/>
      <sheetName val="Трансп воды"/>
      <sheetName val="прием, перекачка, транс стоков "/>
      <sheetName val="ОС"/>
      <sheetName val="утил осадка"/>
      <sheetName val="цеховые расходы"/>
      <sheetName val="Косвенные расходы"/>
      <sheetName val="инф  ОКК"/>
      <sheetName val="доп"/>
      <sheetName val="Лист1"/>
    </sheetNames>
    <sheetDataSet>
      <sheetData sheetId="2">
        <row r="79">
          <cell r="R79">
            <v>19458.43895232</v>
          </cell>
        </row>
        <row r="80">
          <cell r="R80">
            <v>300.30873599999995</v>
          </cell>
        </row>
        <row r="81">
          <cell r="R81">
            <v>29192.6</v>
          </cell>
        </row>
        <row r="83">
          <cell r="R83">
            <v>8359.847552997317</v>
          </cell>
        </row>
        <row r="84">
          <cell r="R84">
            <v>55440</v>
          </cell>
        </row>
        <row r="85">
          <cell r="R85">
            <v>58245.11965908144</v>
          </cell>
        </row>
        <row r="86">
          <cell r="R86">
            <v>17590.026137042594</v>
          </cell>
        </row>
        <row r="87">
          <cell r="R87">
            <v>997.0469999999999</v>
          </cell>
        </row>
        <row r="88">
          <cell r="R88">
            <v>1181.3434</v>
          </cell>
        </row>
        <row r="90">
          <cell r="R90">
            <v>42251.16959176646</v>
          </cell>
        </row>
        <row r="91">
          <cell r="R91">
            <v>2446.705645911104</v>
          </cell>
        </row>
        <row r="92">
          <cell r="R92">
            <v>51364.74734707067</v>
          </cell>
        </row>
        <row r="97">
          <cell r="R97">
            <v>303807.8040221896</v>
          </cell>
        </row>
      </sheetData>
      <sheetData sheetId="8">
        <row r="22">
          <cell r="J22">
            <v>6504366</v>
          </cell>
        </row>
        <row r="209">
          <cell r="J209">
            <v>222.6</v>
          </cell>
        </row>
      </sheetData>
      <sheetData sheetId="9">
        <row r="47">
          <cell r="J47">
            <v>316100</v>
          </cell>
        </row>
        <row r="201">
          <cell r="J201">
            <v>45.25</v>
          </cell>
        </row>
      </sheetData>
      <sheetData sheetId="11">
        <row r="11">
          <cell r="N11">
            <v>47887.9</v>
          </cell>
        </row>
        <row r="12">
          <cell r="N12">
            <v>14462.1458</v>
          </cell>
        </row>
        <row r="40">
          <cell r="N40">
            <v>114123.01823323524</v>
          </cell>
        </row>
        <row r="47">
          <cell r="N47">
            <v>42251.16959176646</v>
          </cell>
        </row>
      </sheetData>
      <sheetData sheetId="12">
        <row r="11">
          <cell r="N11">
            <v>52950.68244076999</v>
          </cell>
        </row>
        <row r="12">
          <cell r="N12">
            <v>15991.106097112537</v>
          </cell>
        </row>
        <row r="64">
          <cell r="N64">
            <v>138739.35454742023</v>
          </cell>
        </row>
        <row r="71">
          <cell r="N71">
            <v>51364.747347070675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3">
      <selection activeCell="E17" sqref="E17"/>
    </sheetView>
  </sheetViews>
  <sheetFormatPr defaultColWidth="9.140625" defaultRowHeight="15"/>
  <cols>
    <col min="1" max="1" width="4.00390625" style="3" customWidth="1"/>
    <col min="2" max="2" width="9.140625" style="3" customWidth="1"/>
    <col min="3" max="3" width="25.140625" style="3" customWidth="1"/>
    <col min="4" max="4" width="25.421875" style="3" customWidth="1"/>
    <col min="5" max="5" width="27.7109375" style="3" customWidth="1"/>
    <col min="6" max="16384" width="9.140625" style="3" customWidth="1"/>
  </cols>
  <sheetData>
    <row r="1" spans="2:5" ht="15" hidden="1">
      <c r="B1" s="27" t="s">
        <v>38</v>
      </c>
      <c r="C1" s="27"/>
      <c r="D1" s="27"/>
      <c r="E1" s="27"/>
    </row>
    <row r="2" spans="1:5" ht="15" hidden="1">
      <c r="A2" s="50"/>
      <c r="B2" s="50"/>
      <c r="E2" s="4" t="s">
        <v>37</v>
      </c>
    </row>
    <row r="3" spans="2:5" ht="15">
      <c r="B3" s="53" t="s">
        <v>46</v>
      </c>
      <c r="C3" s="54"/>
      <c r="D3" s="54"/>
      <c r="E3" s="54"/>
    </row>
    <row r="4" ht="15.75" thickBot="1"/>
    <row r="5" spans="2:5" ht="15">
      <c r="B5" s="55" t="s">
        <v>6</v>
      </c>
      <c r="C5" s="56"/>
      <c r="D5" s="57" t="s">
        <v>39</v>
      </c>
      <c r="E5" s="58"/>
    </row>
    <row r="6" spans="2:5" ht="15">
      <c r="B6" s="35" t="s">
        <v>7</v>
      </c>
      <c r="C6" s="36"/>
      <c r="D6" s="40">
        <v>3903009923</v>
      </c>
      <c r="E6" s="51"/>
    </row>
    <row r="7" spans="2:5" ht="15">
      <c r="B7" s="35" t="s">
        <v>8</v>
      </c>
      <c r="C7" s="36"/>
      <c r="D7" s="40">
        <v>390401001</v>
      </c>
      <c r="E7" s="51"/>
    </row>
    <row r="8" spans="2:5" ht="15.75" thickBot="1">
      <c r="B8" s="35" t="s">
        <v>9</v>
      </c>
      <c r="C8" s="36"/>
      <c r="D8" s="40" t="s">
        <v>41</v>
      </c>
      <c r="E8" s="51"/>
    </row>
    <row r="9" spans="2:5" ht="42.75" customHeight="1" thickTop="1">
      <c r="B9" s="52" t="s">
        <v>10</v>
      </c>
      <c r="C9" s="45"/>
      <c r="D9" s="28" t="s">
        <v>60</v>
      </c>
      <c r="E9" s="29"/>
    </row>
    <row r="10" spans="2:5" ht="31.5" customHeight="1">
      <c r="B10" s="31" t="s">
        <v>0</v>
      </c>
      <c r="C10" s="32"/>
      <c r="D10" s="33" t="s">
        <v>42</v>
      </c>
      <c r="E10" s="34"/>
    </row>
    <row r="11" spans="2:5" ht="15" customHeight="1" thickBot="1">
      <c r="B11" s="35" t="s">
        <v>1</v>
      </c>
      <c r="C11" s="36"/>
      <c r="D11" s="33" t="s">
        <v>61</v>
      </c>
      <c r="E11" s="34"/>
    </row>
    <row r="12" spans="2:5" ht="15.75" hidden="1" thickBot="1">
      <c r="B12" s="46" t="s">
        <v>2</v>
      </c>
      <c r="C12" s="47"/>
      <c r="D12" s="48" t="s">
        <v>57</v>
      </c>
      <c r="E12" s="49"/>
    </row>
    <row r="13" spans="2:5" ht="16.5" customHeight="1">
      <c r="B13" s="59" t="s">
        <v>48</v>
      </c>
      <c r="C13" s="60"/>
      <c r="D13" s="65" t="s">
        <v>62</v>
      </c>
      <c r="E13" s="1" t="s">
        <v>58</v>
      </c>
    </row>
    <row r="14" spans="2:5" ht="15.75" thickBot="1">
      <c r="B14" s="61"/>
      <c r="C14" s="62"/>
      <c r="D14" s="33"/>
      <c r="E14" s="2" t="s">
        <v>59</v>
      </c>
    </row>
    <row r="15" spans="2:5" ht="15">
      <c r="B15" s="61"/>
      <c r="C15" s="62"/>
      <c r="D15" s="33" t="s">
        <v>63</v>
      </c>
      <c r="E15" s="1" t="s">
        <v>65</v>
      </c>
    </row>
    <row r="16" spans="2:5" ht="15.75" thickBot="1">
      <c r="B16" s="63"/>
      <c r="C16" s="64"/>
      <c r="D16" s="48"/>
      <c r="E16" s="2" t="s">
        <v>66</v>
      </c>
    </row>
    <row r="17" spans="2:5" ht="15">
      <c r="B17" s="5"/>
      <c r="C17" s="5"/>
      <c r="D17" s="6"/>
      <c r="E17" s="6"/>
    </row>
    <row r="18" spans="2:5" ht="15">
      <c r="B18" s="7"/>
      <c r="C18" s="7"/>
      <c r="D18" s="7"/>
      <c r="E18" s="7"/>
    </row>
    <row r="19" spans="2:5" ht="15.75" hidden="1" thickTop="1">
      <c r="B19" s="37" t="s">
        <v>6</v>
      </c>
      <c r="C19" s="37"/>
      <c r="D19" s="38"/>
      <c r="E19" s="38"/>
    </row>
    <row r="20" spans="2:5" ht="15" hidden="1">
      <c r="B20" s="36" t="s">
        <v>7</v>
      </c>
      <c r="C20" s="36"/>
      <c r="D20" s="40"/>
      <c r="E20" s="40"/>
    </row>
    <row r="21" spans="2:5" ht="15" hidden="1">
      <c r="B21" s="36" t="s">
        <v>8</v>
      </c>
      <c r="C21" s="36"/>
      <c r="D21" s="40"/>
      <c r="E21" s="40"/>
    </row>
    <row r="22" spans="2:5" ht="15.75" hidden="1" thickBot="1">
      <c r="B22" s="36" t="s">
        <v>9</v>
      </c>
      <c r="C22" s="36"/>
      <c r="D22" s="40"/>
      <c r="E22" s="40"/>
    </row>
    <row r="23" spans="2:5" ht="44.25" customHeight="1" hidden="1" thickTop="1">
      <c r="B23" s="45" t="s">
        <v>11</v>
      </c>
      <c r="C23" s="45"/>
      <c r="D23" s="38"/>
      <c r="E23" s="38"/>
    </row>
    <row r="24" spans="2:5" ht="30" customHeight="1" hidden="1">
      <c r="B24" s="32" t="s">
        <v>0</v>
      </c>
      <c r="C24" s="32"/>
      <c r="D24" s="40"/>
      <c r="E24" s="40"/>
    </row>
    <row r="25" spans="2:5" ht="15" hidden="1">
      <c r="B25" s="36" t="s">
        <v>1</v>
      </c>
      <c r="C25" s="36"/>
      <c r="D25" s="40"/>
      <c r="E25" s="40"/>
    </row>
    <row r="26" spans="2:5" ht="15.75" hidden="1" thickBot="1">
      <c r="B26" s="44" t="s">
        <v>2</v>
      </c>
      <c r="C26" s="44"/>
      <c r="D26" s="30"/>
      <c r="E26" s="30"/>
    </row>
    <row r="27" spans="2:5" ht="16.5" hidden="1" thickBot="1" thickTop="1">
      <c r="B27" s="41" t="s">
        <v>12</v>
      </c>
      <c r="C27" s="41"/>
      <c r="D27" s="42"/>
      <c r="E27" s="43"/>
    </row>
    <row r="28" spans="2:5" ht="16.5" hidden="1" thickBot="1" thickTop="1">
      <c r="B28" s="7"/>
      <c r="C28" s="7"/>
      <c r="D28" s="7"/>
      <c r="E28" s="7"/>
    </row>
    <row r="29" spans="2:5" ht="15.75" hidden="1" thickTop="1">
      <c r="B29" s="37" t="s">
        <v>6</v>
      </c>
      <c r="C29" s="37"/>
      <c r="D29" s="38"/>
      <c r="E29" s="38"/>
    </row>
    <row r="30" spans="2:5" ht="15" hidden="1">
      <c r="B30" s="36" t="s">
        <v>7</v>
      </c>
      <c r="C30" s="36"/>
      <c r="D30" s="40"/>
      <c r="E30" s="40"/>
    </row>
    <row r="31" spans="2:5" ht="15" hidden="1">
      <c r="B31" s="36" t="s">
        <v>8</v>
      </c>
      <c r="C31" s="36"/>
      <c r="D31" s="40"/>
      <c r="E31" s="40"/>
    </row>
    <row r="32" spans="2:5" ht="15.75" hidden="1" thickBot="1">
      <c r="B32" s="36" t="s">
        <v>9</v>
      </c>
      <c r="C32" s="36"/>
      <c r="D32" s="40"/>
      <c r="E32" s="40"/>
    </row>
    <row r="33" spans="2:5" ht="45.75" customHeight="1" hidden="1" thickTop="1">
      <c r="B33" s="45" t="s">
        <v>14</v>
      </c>
      <c r="C33" s="45"/>
      <c r="D33" s="38"/>
      <c r="E33" s="38"/>
    </row>
    <row r="34" spans="2:5" ht="26.25" customHeight="1" hidden="1">
      <c r="B34" s="32" t="s">
        <v>0</v>
      </c>
      <c r="C34" s="32"/>
      <c r="D34" s="40"/>
      <c r="E34" s="40"/>
    </row>
    <row r="35" spans="2:5" ht="15" hidden="1">
      <c r="B35" s="36" t="s">
        <v>1</v>
      </c>
      <c r="C35" s="36"/>
      <c r="D35" s="40"/>
      <c r="E35" s="40"/>
    </row>
    <row r="36" spans="2:5" ht="15.75" hidden="1" thickBot="1">
      <c r="B36" s="44" t="s">
        <v>2</v>
      </c>
      <c r="C36" s="44"/>
      <c r="D36" s="30"/>
      <c r="E36" s="30"/>
    </row>
    <row r="37" spans="2:5" ht="50.25" customHeight="1" hidden="1" thickBot="1" thickTop="1">
      <c r="B37" s="41" t="s">
        <v>13</v>
      </c>
      <c r="C37" s="41"/>
      <c r="D37" s="42"/>
      <c r="E37" s="43"/>
    </row>
    <row r="38" ht="15.75" hidden="1" thickTop="1"/>
    <row r="39" spans="2:5" ht="48" customHeight="1" hidden="1">
      <c r="B39" s="39" t="s">
        <v>26</v>
      </c>
      <c r="C39" s="39"/>
      <c r="D39" s="39"/>
      <c r="E39" s="39"/>
    </row>
    <row r="40" spans="2:5" ht="77.25" customHeight="1" hidden="1">
      <c r="B40" s="39" t="s">
        <v>32</v>
      </c>
      <c r="C40" s="39"/>
      <c r="D40" s="39"/>
      <c r="E40" s="39"/>
    </row>
    <row r="53" ht="16.5" customHeight="1"/>
  </sheetData>
  <sheetProtection/>
  <mergeCells count="60">
    <mergeCell ref="B29:C29"/>
    <mergeCell ref="D29:E29"/>
    <mergeCell ref="B5:C5"/>
    <mergeCell ref="D5:E5"/>
    <mergeCell ref="B6:C6"/>
    <mergeCell ref="D6:E6"/>
    <mergeCell ref="D23:E23"/>
    <mergeCell ref="B13:C16"/>
    <mergeCell ref="D13:D14"/>
    <mergeCell ref="D15:D16"/>
    <mergeCell ref="A2:B2"/>
    <mergeCell ref="B27:C27"/>
    <mergeCell ref="D27:E27"/>
    <mergeCell ref="B8:C8"/>
    <mergeCell ref="D8:E8"/>
    <mergeCell ref="B9:C9"/>
    <mergeCell ref="B3:E3"/>
    <mergeCell ref="D7:E7"/>
    <mergeCell ref="B7:C7"/>
    <mergeCell ref="B23:C23"/>
    <mergeCell ref="D33:E33"/>
    <mergeCell ref="B12:C12"/>
    <mergeCell ref="D12:E12"/>
    <mergeCell ref="B25:C25"/>
    <mergeCell ref="D25:E25"/>
    <mergeCell ref="B20:C20"/>
    <mergeCell ref="D20:E20"/>
    <mergeCell ref="B30:C30"/>
    <mergeCell ref="D30:E30"/>
    <mergeCell ref="D24:E24"/>
    <mergeCell ref="B40:E40"/>
    <mergeCell ref="B31:C31"/>
    <mergeCell ref="D31:E31"/>
    <mergeCell ref="B33:C33"/>
    <mergeCell ref="B32:C32"/>
    <mergeCell ref="D32:E32"/>
    <mergeCell ref="B34:C34"/>
    <mergeCell ref="D34:E34"/>
    <mergeCell ref="B35:C35"/>
    <mergeCell ref="D35:E35"/>
    <mergeCell ref="B39:E39"/>
    <mergeCell ref="B21:C21"/>
    <mergeCell ref="D21:E21"/>
    <mergeCell ref="B22:C22"/>
    <mergeCell ref="D22:E22"/>
    <mergeCell ref="B37:C37"/>
    <mergeCell ref="D37:E37"/>
    <mergeCell ref="B36:C36"/>
    <mergeCell ref="D36:E36"/>
    <mergeCell ref="B26:C26"/>
    <mergeCell ref="B1:E1"/>
    <mergeCell ref="D9:E9"/>
    <mergeCell ref="D26:E26"/>
    <mergeCell ref="B10:C10"/>
    <mergeCell ref="D10:E10"/>
    <mergeCell ref="B11:C11"/>
    <mergeCell ref="D11:E11"/>
    <mergeCell ref="B24:C24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45"/>
  <sheetViews>
    <sheetView tabSelected="1" zoomScale="85" zoomScaleNormal="85" zoomScalePageLayoutView="0" workbookViewId="0" topLeftCell="A22">
      <selection activeCell="B37" sqref="B37"/>
    </sheetView>
  </sheetViews>
  <sheetFormatPr defaultColWidth="9.140625" defaultRowHeight="15"/>
  <cols>
    <col min="1" max="1" width="51.7109375" style="3" customWidth="1"/>
    <col min="2" max="2" width="35.28125" style="3" customWidth="1"/>
    <col min="3" max="16384" width="9.140625" style="3" customWidth="1"/>
  </cols>
  <sheetData>
    <row r="1" spans="1:2" ht="45.75" customHeight="1">
      <c r="A1" s="53" t="s">
        <v>47</v>
      </c>
      <c r="B1" s="53"/>
    </row>
    <row r="2" spans="1:2" ht="15">
      <c r="A2" s="10" t="s">
        <v>6</v>
      </c>
      <c r="B2" s="16" t="s">
        <v>39</v>
      </c>
    </row>
    <row r="3" spans="1:2" ht="15">
      <c r="A3" s="10" t="s">
        <v>7</v>
      </c>
      <c r="B3" s="16">
        <v>3903009923</v>
      </c>
    </row>
    <row r="4" spans="1:2" ht="15">
      <c r="A4" s="10" t="s">
        <v>8</v>
      </c>
      <c r="B4" s="16">
        <v>390401001</v>
      </c>
    </row>
    <row r="5" spans="1:2" ht="15">
      <c r="A5" s="10" t="s">
        <v>9</v>
      </c>
      <c r="B5" s="16" t="s">
        <v>41</v>
      </c>
    </row>
    <row r="6" spans="1:2" ht="15">
      <c r="A6" s="10" t="s">
        <v>15</v>
      </c>
      <c r="B6" s="16" t="s">
        <v>64</v>
      </c>
    </row>
    <row r="7" spans="1:2" ht="15">
      <c r="A7" s="7"/>
      <c r="B7" s="7"/>
    </row>
    <row r="8" spans="1:2" ht="15.75" thickBot="1">
      <c r="A8" s="7"/>
      <c r="B8" s="7"/>
    </row>
    <row r="9" spans="1:2" ht="57.75" thickBot="1">
      <c r="A9" s="11" t="s">
        <v>3</v>
      </c>
      <c r="B9" s="8" t="s">
        <v>40</v>
      </c>
    </row>
    <row r="10" spans="1:2" ht="45.75" thickBot="1">
      <c r="A10" s="12" t="s">
        <v>27</v>
      </c>
      <c r="B10" s="9" t="s">
        <v>43</v>
      </c>
    </row>
    <row r="11" spans="1:2" ht="15.75" thickBot="1">
      <c r="A11" s="12" t="s">
        <v>28</v>
      </c>
      <c r="B11" s="17">
        <f>'[2]Калькуляция ВО'!$R$97</f>
        <v>303807.8040221896</v>
      </c>
    </row>
    <row r="12" spans="1:2" ht="30">
      <c r="A12" s="13" t="s">
        <v>29</v>
      </c>
      <c r="B12" s="18">
        <f>B13+B14+B17+B18+B19+B20+B22+B24+B25</f>
        <v>286827.35402218957</v>
      </c>
    </row>
    <row r="13" spans="1:2" ht="30">
      <c r="A13" s="23" t="s">
        <v>16</v>
      </c>
      <c r="B13" s="19">
        <f>'[2]Калькуляция ВО'!$R$87+'[2]Калькуляция ВО'!$R$88</f>
        <v>2178.3903999999998</v>
      </c>
    </row>
    <row r="14" spans="1:2" ht="45">
      <c r="A14" s="23" t="s">
        <v>17</v>
      </c>
      <c r="B14" s="19">
        <f>'[2]Калькуляция ВО'!$R$79</f>
        <v>19458.43895232</v>
      </c>
    </row>
    <row r="15" spans="1:2" ht="15">
      <c r="A15" s="24" t="s">
        <v>18</v>
      </c>
      <c r="B15" s="25">
        <f>B14/B16</f>
        <v>2.8529486038519947</v>
      </c>
    </row>
    <row r="16" spans="1:2" ht="15">
      <c r="A16" s="24" t="s">
        <v>56</v>
      </c>
      <c r="B16" s="19">
        <f>('[2]прием, перекачка, транс стоков '!$J$22+'[2]ОС'!$J$47)/1000</f>
        <v>6820.466</v>
      </c>
    </row>
    <row r="17" spans="1:2" ht="30">
      <c r="A17" s="23" t="s">
        <v>19</v>
      </c>
      <c r="B17" s="19">
        <f>'[2]Калькуляция ВО'!$R$80</f>
        <v>300.30873599999995</v>
      </c>
    </row>
    <row r="18" spans="1:2" ht="45">
      <c r="A18" s="23" t="s">
        <v>20</v>
      </c>
      <c r="B18" s="19">
        <f>'[2]Калькуляция ВО'!$R$85+'[2]Калькуляция ВО'!$R$86</f>
        <v>75835.14579612404</v>
      </c>
    </row>
    <row r="19" spans="1:2" ht="45">
      <c r="A19" s="23" t="s">
        <v>21</v>
      </c>
      <c r="B19" s="19">
        <f>'[2]Калькуляция ВО'!$R$81</f>
        <v>29192.6</v>
      </c>
    </row>
    <row r="20" spans="1:2" ht="30">
      <c r="A20" s="23" t="s">
        <v>22</v>
      </c>
      <c r="B20" s="19">
        <f>'[2]Калькуляция ВО'!$R$90</f>
        <v>42251.16959176646</v>
      </c>
    </row>
    <row r="21" spans="1:2" ht="30">
      <c r="A21" s="24" t="s">
        <v>23</v>
      </c>
      <c r="B21" s="20">
        <f>('[2]цеховые расходы'!$N$11+'[2]цеховые расходы'!$N$12)*'[2]цеховые расходы'!$N$47/'[2]цеховые расходы'!$N$40</f>
        <v>23083.532138681374</v>
      </c>
    </row>
    <row r="22" spans="1:2" ht="30">
      <c r="A22" s="23" t="s">
        <v>24</v>
      </c>
      <c r="B22" s="19">
        <f>'[2]Калькуляция ВО'!$R$92</f>
        <v>51364.74734707067</v>
      </c>
    </row>
    <row r="23" spans="1:2" ht="30">
      <c r="A23" s="24" t="s">
        <v>23</v>
      </c>
      <c r="B23" s="20">
        <f>('[2]Косвенные расходы'!$N$11+'[2]Косвенные расходы'!$N$12)*'[2]Косвенные расходы'!$N$71/'[2]Косвенные расходы'!$N$64</f>
        <v>25523.9586594239</v>
      </c>
    </row>
    <row r="24" spans="1:2" ht="30">
      <c r="A24" s="23" t="s">
        <v>25</v>
      </c>
      <c r="B24" s="19">
        <f>'[2]Калькуляция ВО'!$R$83+'[2]Калькуляция ВО'!$R$84</f>
        <v>63799.847552997315</v>
      </c>
    </row>
    <row r="25" spans="1:2" ht="15.75" thickBot="1">
      <c r="A25" s="23" t="s">
        <v>44</v>
      </c>
      <c r="B25" s="21">
        <f>'[2]Калькуляция ВО'!$R$91</f>
        <v>2446.705645911104</v>
      </c>
    </row>
    <row r="26" spans="1:2" ht="30.75" thickBot="1">
      <c r="A26" s="12" t="s">
        <v>30</v>
      </c>
      <c r="B26" s="22">
        <f>B11-B12</f>
        <v>16980.45000000001</v>
      </c>
    </row>
    <row r="27" spans="1:2" ht="30.75" hidden="1" thickBot="1">
      <c r="A27" s="12" t="s">
        <v>45</v>
      </c>
      <c r="B27" s="22">
        <f>41819*0.76</f>
        <v>31782.44</v>
      </c>
    </row>
    <row r="28" spans="1:2" ht="75.75" hidden="1" thickBot="1">
      <c r="A28" s="14" t="s">
        <v>5</v>
      </c>
      <c r="B28" s="22">
        <v>0</v>
      </c>
    </row>
    <row r="29" spans="1:2" ht="30.75" hidden="1" thickBot="1">
      <c r="A29" s="12" t="s">
        <v>31</v>
      </c>
      <c r="B29" s="22"/>
    </row>
    <row r="30" spans="1:2" ht="30.75" hidden="1" thickBot="1">
      <c r="A30" s="14" t="s">
        <v>4</v>
      </c>
      <c r="B30" s="22"/>
    </row>
    <row r="31" spans="1:2" ht="45.75" hidden="1" thickBot="1">
      <c r="A31" s="12" t="s">
        <v>49</v>
      </c>
      <c r="B31" s="22"/>
    </row>
    <row r="32" spans="1:2" ht="30.75" thickBot="1">
      <c r="A32" s="12" t="s">
        <v>50</v>
      </c>
      <c r="B32" s="22">
        <v>48843.7</v>
      </c>
    </row>
    <row r="33" spans="1:2" ht="45.75" thickBot="1">
      <c r="A33" s="12" t="s">
        <v>51</v>
      </c>
      <c r="B33" s="22">
        <v>0</v>
      </c>
    </row>
    <row r="34" spans="1:2" ht="30.75" thickBot="1">
      <c r="A34" s="12" t="s">
        <v>52</v>
      </c>
      <c r="B34" s="22">
        <v>51002.5</v>
      </c>
    </row>
    <row r="35" spans="1:2" ht="30.75" thickBot="1">
      <c r="A35" s="12" t="s">
        <v>53</v>
      </c>
      <c r="B35" s="22">
        <v>644.1</v>
      </c>
    </row>
    <row r="36" spans="1:2" ht="30.75" thickBot="1">
      <c r="A36" s="12" t="s">
        <v>54</v>
      </c>
      <c r="B36" s="15">
        <v>40</v>
      </c>
    </row>
    <row r="37" spans="1:2" ht="30.75" thickBot="1">
      <c r="A37" s="12" t="s">
        <v>55</v>
      </c>
      <c r="B37" s="26">
        <f>'[2]прием, перекачка, транс стоков '!$J$209+'[2]ОС'!$J$201</f>
        <v>267.85</v>
      </c>
    </row>
    <row r="39" spans="1:2" ht="15" hidden="1">
      <c r="A39" s="39" t="s">
        <v>33</v>
      </c>
      <c r="B39" s="39"/>
    </row>
    <row r="40" spans="1:2" ht="15" hidden="1">
      <c r="A40" s="39" t="s">
        <v>34</v>
      </c>
      <c r="B40" s="39"/>
    </row>
    <row r="41" spans="1:2" ht="15" hidden="1">
      <c r="A41" s="39" t="s">
        <v>35</v>
      </c>
      <c r="B41" s="39"/>
    </row>
    <row r="42" spans="1:2" ht="15" hidden="1">
      <c r="A42" s="39" t="s">
        <v>36</v>
      </c>
      <c r="B42" s="39"/>
    </row>
    <row r="43" ht="15" hidden="1"/>
    <row r="45" spans="1:2" ht="15">
      <c r="A45" s="39"/>
      <c r="B45" s="39"/>
    </row>
  </sheetData>
  <sheetProtection/>
  <mergeCells count="6">
    <mergeCell ref="A45:B45"/>
    <mergeCell ref="A40:B40"/>
    <mergeCell ref="A42:B42"/>
    <mergeCell ref="A41:B41"/>
    <mergeCell ref="A1:B1"/>
    <mergeCell ref="A39:B39"/>
  </mergeCells>
  <printOptions/>
  <pageMargins left="0.7086614173228347" right="0.7086614173228347" top="0.83" bottom="0.83" header="0.53" footer="0.36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Ежевский Андрей Сергеевич</cp:lastModifiedBy>
  <cp:lastPrinted>2011-12-28T09:30:52Z</cp:lastPrinted>
  <dcterms:created xsi:type="dcterms:W3CDTF">2010-02-17T08:51:56Z</dcterms:created>
  <dcterms:modified xsi:type="dcterms:W3CDTF">2014-01-17T13:37:27Z</dcterms:modified>
  <cp:category/>
  <cp:version/>
  <cp:contentType/>
  <cp:contentStatus/>
</cp:coreProperties>
</file>